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5dd3e8db303743/Área de Trabalho/"/>
    </mc:Choice>
  </mc:AlternateContent>
  <xr:revisionPtr revIDLastSave="548" documentId="8_{D76127CE-8497-473A-AE9B-BDC50B975BAC}" xr6:coauthVersionLast="45" xr6:coauthVersionMax="45" xr10:uidLastSave="{2FED6A1B-9DFF-4412-AAD4-BD8F73BC2009}"/>
  <bookViews>
    <workbookView xWindow="-120" yWindow="-120" windowWidth="20730" windowHeight="11310" tabRatio="930" activeTab="1" xr2:uid="{00000000-000D-0000-FFFF-FFFF00000000}"/>
  </bookViews>
  <sheets>
    <sheet name="Histórico preço 19-20" sheetId="16" r:id="rId1"/>
    <sheet name="Custo de Produção" sheetId="3" r:id="rId2"/>
    <sheet name="Fluxo de Caixa c financiamento" sheetId="12" r:id="rId3"/>
    <sheet name="Maq e Impl. - Investimento" sheetId="13" r:id="rId4"/>
    <sheet name="Plan1" sheetId="11" state="hidden" r:id="rId5"/>
    <sheet name="Benfeitorias - Investimentos" sheetId="14" r:id="rId6"/>
    <sheet name="Resumo Variedades" sheetId="1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6" l="1"/>
  <c r="F15" i="16"/>
  <c r="F14" i="16"/>
  <c r="D18" i="15" l="1"/>
  <c r="C18" i="15"/>
  <c r="E11" i="15" s="1"/>
  <c r="E23" i="15"/>
  <c r="E24" i="15"/>
  <c r="E25" i="15"/>
  <c r="E26" i="15"/>
  <c r="E27" i="15"/>
  <c r="E28" i="15"/>
  <c r="E29" i="15"/>
  <c r="E30" i="15"/>
  <c r="E22" i="15"/>
  <c r="D31" i="15"/>
  <c r="C31" i="15"/>
  <c r="E17" i="15" l="1"/>
  <c r="E9" i="15"/>
  <c r="E16" i="15"/>
  <c r="E8" i="15"/>
  <c r="E3" i="15"/>
  <c r="E7" i="15"/>
  <c r="E10" i="15"/>
  <c r="E14" i="15"/>
  <c r="E6" i="15"/>
  <c r="E15" i="15"/>
  <c r="E13" i="15"/>
  <c r="E5" i="15"/>
  <c r="E12" i="15"/>
  <c r="E4" i="15"/>
  <c r="D6" i="3" l="1"/>
  <c r="C110" i="3" l="1"/>
  <c r="D4" i="3"/>
  <c r="D3" i="3"/>
  <c r="D5" i="3" l="1"/>
  <c r="G11" i="3" s="1"/>
  <c r="G12" i="3" s="1"/>
  <c r="E24" i="13"/>
  <c r="N11" i="3" l="1"/>
  <c r="N12" i="3" s="1"/>
  <c r="T11" i="3"/>
  <c r="T12" i="3" s="1"/>
  <c r="R11" i="3"/>
  <c r="R12" i="3" s="1"/>
  <c r="J11" i="3"/>
  <c r="J12" i="3" s="1"/>
  <c r="L11" i="3"/>
  <c r="L12" i="3" s="1"/>
  <c r="U11" i="3"/>
  <c r="U12" i="3" s="1"/>
  <c r="P11" i="3"/>
  <c r="P12" i="3" s="1"/>
  <c r="H11" i="3"/>
  <c r="H12" i="3" s="1"/>
  <c r="D11" i="3"/>
  <c r="E11" i="3"/>
  <c r="E12" i="3" s="1"/>
  <c r="W11" i="3"/>
  <c r="W12" i="3" s="1"/>
  <c r="K11" i="3"/>
  <c r="K12" i="3" s="1"/>
  <c r="V11" i="3"/>
  <c r="V12" i="3" s="1"/>
  <c r="Q11" i="3"/>
  <c r="Q12" i="3" s="1"/>
  <c r="M11" i="3"/>
  <c r="M12" i="3" s="1"/>
  <c r="I11" i="3"/>
  <c r="I12" i="3" s="1"/>
  <c r="O11" i="3"/>
  <c r="O12" i="3" s="1"/>
  <c r="S11" i="3"/>
  <c r="S12" i="3" s="1"/>
  <c r="F11" i="3"/>
  <c r="F12" i="3" s="1"/>
  <c r="D43" i="12"/>
  <c r="E43" i="12" s="1"/>
  <c r="F43" i="12" s="1"/>
  <c r="G43" i="12" s="1"/>
  <c r="H43" i="12" s="1"/>
  <c r="I43" i="12" s="1"/>
  <c r="J43" i="12" s="1"/>
  <c r="K43" i="12" s="1"/>
  <c r="L43" i="12" s="1"/>
  <c r="M43" i="12" s="1"/>
  <c r="D38" i="12"/>
  <c r="E38" i="12" s="1"/>
  <c r="F38" i="12" s="1"/>
  <c r="G38" i="12" s="1"/>
  <c r="H38" i="12" s="1"/>
  <c r="I38" i="12" s="1"/>
  <c r="J38" i="12" s="1"/>
  <c r="K38" i="12" l="1"/>
  <c r="L38" i="12" s="1"/>
  <c r="M38" i="12" s="1"/>
  <c r="N38" i="12" s="1"/>
  <c r="O38" i="12" s="1"/>
  <c r="P38" i="12" s="1"/>
  <c r="Q38" i="12" s="1"/>
  <c r="R38" i="12" s="1"/>
  <c r="S38" i="12" s="1"/>
  <c r="T38" i="12" s="1"/>
  <c r="U38" i="12" s="1"/>
  <c r="V38" i="12" s="1"/>
  <c r="N43" i="12"/>
  <c r="O43" i="12" s="1"/>
  <c r="P43" i="12" s="1"/>
  <c r="Q43" i="12" s="1"/>
  <c r="R43" i="12" s="1"/>
  <c r="S43" i="12" s="1"/>
  <c r="T43" i="12" s="1"/>
  <c r="U43" i="12" s="1"/>
  <c r="V43" i="12" s="1"/>
  <c r="F108" i="3"/>
  <c r="C13" i="13"/>
  <c r="D22" i="14"/>
  <c r="D21" i="14"/>
  <c r="D20" i="14"/>
  <c r="D19" i="14"/>
  <c r="D18" i="14"/>
  <c r="D17" i="14"/>
  <c r="D16" i="14"/>
  <c r="D15" i="14"/>
  <c r="D14" i="14"/>
  <c r="D10" i="14"/>
  <c r="D9" i="14"/>
  <c r="D8" i="14"/>
  <c r="D7" i="14"/>
  <c r="D6" i="14"/>
  <c r="D5" i="14"/>
  <c r="D4" i="14"/>
  <c r="D3" i="14"/>
  <c r="F25" i="13"/>
  <c r="F26" i="13" s="1"/>
  <c r="E25" i="13"/>
  <c r="E26" i="13" s="1"/>
  <c r="D24" i="13"/>
  <c r="D25" i="13" s="1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C23" i="13"/>
  <c r="X22" i="13" s="1"/>
  <c r="Z22" i="13"/>
  <c r="Y22" i="13"/>
  <c r="T22" i="13"/>
  <c r="S22" i="13"/>
  <c r="R22" i="13"/>
  <c r="Q22" i="13"/>
  <c r="L22" i="13"/>
  <c r="K22" i="13"/>
  <c r="J22" i="13"/>
  <c r="I22" i="13"/>
  <c r="C22" i="13"/>
  <c r="U21" i="13" s="1"/>
  <c r="C21" i="13"/>
  <c r="U20" i="13" s="1"/>
  <c r="N20" i="13"/>
  <c r="C20" i="13"/>
  <c r="Z19" i="13" s="1"/>
  <c r="Y19" i="13"/>
  <c r="C19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C17" i="13"/>
  <c r="T16" i="13" s="1"/>
  <c r="C16" i="13"/>
  <c r="W15" i="13" s="1"/>
  <c r="C15" i="13"/>
  <c r="Z14" i="13" s="1"/>
  <c r="C14" i="13"/>
  <c r="X13" i="13" s="1"/>
  <c r="Y13" i="13"/>
  <c r="T13" i="13"/>
  <c r="Q13" i="13"/>
  <c r="J13" i="13"/>
  <c r="I13" i="13"/>
  <c r="F11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C10" i="13"/>
  <c r="Z9" i="13" s="1"/>
  <c r="I9" i="13"/>
  <c r="C9" i="13"/>
  <c r="T8" i="13" s="1"/>
  <c r="C8" i="13"/>
  <c r="T7" i="13" s="1"/>
  <c r="C7" i="13"/>
  <c r="N6" i="13" s="1"/>
  <c r="E6" i="13"/>
  <c r="E12" i="13" s="1"/>
  <c r="D6" i="13"/>
  <c r="C6" i="13"/>
  <c r="U5" i="13" s="1"/>
  <c r="Y5" i="13"/>
  <c r="N5" i="13"/>
  <c r="C5" i="13"/>
  <c r="U4" i="13" s="1"/>
  <c r="D4" i="13"/>
  <c r="P3" i="13" s="1"/>
  <c r="C4" i="13"/>
  <c r="W3" i="13"/>
  <c r="V3" i="13"/>
  <c r="U3" i="13"/>
  <c r="T3" i="13"/>
  <c r="S3" i="13"/>
  <c r="R3" i="13"/>
  <c r="Q3" i="13"/>
  <c r="H3" i="13"/>
  <c r="G3" i="13"/>
  <c r="F3" i="13"/>
  <c r="F12" i="13" s="1"/>
  <c r="D3" i="13"/>
  <c r="C3" i="13"/>
  <c r="D108" i="3"/>
  <c r="E96" i="3"/>
  <c r="G96" i="3"/>
  <c r="I96" i="3"/>
  <c r="K96" i="3"/>
  <c r="M96" i="3"/>
  <c r="O96" i="3"/>
  <c r="Q96" i="3"/>
  <c r="S96" i="3"/>
  <c r="U96" i="3"/>
  <c r="W96" i="3"/>
  <c r="Y96" i="3"/>
  <c r="AA96" i="3"/>
  <c r="AC96" i="3"/>
  <c r="AE96" i="3"/>
  <c r="AG96" i="3"/>
  <c r="AI96" i="3"/>
  <c r="AK96" i="3"/>
  <c r="AM96" i="3"/>
  <c r="AO96" i="3"/>
  <c r="AQ96" i="3"/>
  <c r="C24" i="11"/>
  <c r="C22" i="11"/>
  <c r="C21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S8" i="11"/>
  <c r="T8" i="11" s="1"/>
  <c r="U8" i="11" s="1"/>
  <c r="V8" i="11" s="1"/>
  <c r="W8" i="11" s="1"/>
  <c r="X8" i="11" s="1"/>
  <c r="Y8" i="11" s="1"/>
  <c r="Z8" i="11" s="1"/>
  <c r="AA8" i="11" s="1"/>
  <c r="AB8" i="11" s="1"/>
  <c r="AC8" i="11" s="1"/>
  <c r="AD8" i="11" s="1"/>
  <c r="AE8" i="11" s="1"/>
  <c r="AF8" i="11" s="1"/>
  <c r="AG8" i="11" s="1"/>
  <c r="AH8" i="11" s="1"/>
  <c r="AI8" i="11" s="1"/>
  <c r="AJ8" i="11" s="1"/>
  <c r="AK8" i="11" s="1"/>
  <c r="R8" i="11"/>
  <c r="L4" i="13" l="1"/>
  <c r="P8" i="13"/>
  <c r="N3" i="13"/>
  <c r="K13" i="13"/>
  <c r="P14" i="13"/>
  <c r="O3" i="13"/>
  <c r="L13" i="13"/>
  <c r="S14" i="13"/>
  <c r="R13" i="13"/>
  <c r="K15" i="13"/>
  <c r="O8" i="13"/>
  <c r="S13" i="13"/>
  <c r="S15" i="13"/>
  <c r="Q19" i="13"/>
  <c r="M3" i="13"/>
  <c r="Y9" i="13"/>
  <c r="Z13" i="13"/>
  <c r="H14" i="13"/>
  <c r="H8" i="13"/>
  <c r="K14" i="13"/>
  <c r="X14" i="13"/>
  <c r="O21" i="13"/>
  <c r="O5" i="13"/>
  <c r="K9" i="13"/>
  <c r="W21" i="13"/>
  <c r="Q5" i="13"/>
  <c r="Q9" i="13"/>
  <c r="L20" i="13"/>
  <c r="I19" i="13"/>
  <c r="T20" i="13"/>
  <c r="S8" i="13"/>
  <c r="K19" i="13"/>
  <c r="V20" i="13"/>
  <c r="Z8" i="13"/>
  <c r="S6" i="13"/>
  <c r="S19" i="13"/>
  <c r="I21" i="13"/>
  <c r="V6" i="13"/>
  <c r="V15" i="13"/>
  <c r="C25" i="13"/>
  <c r="S5" i="13"/>
  <c r="O6" i="13"/>
  <c r="W6" i="13"/>
  <c r="L14" i="13"/>
  <c r="T14" i="13"/>
  <c r="H5" i="13"/>
  <c r="V5" i="13"/>
  <c r="P6" i="13"/>
  <c r="K8" i="13"/>
  <c r="V8" i="13"/>
  <c r="M14" i="13"/>
  <c r="U14" i="13"/>
  <c r="H15" i="13"/>
  <c r="P15" i="13"/>
  <c r="X15" i="13"/>
  <c r="Q21" i="13"/>
  <c r="I5" i="13"/>
  <c r="W5" i="13"/>
  <c r="I6" i="13"/>
  <c r="Q6" i="13"/>
  <c r="Y6" i="13"/>
  <c r="M8" i="13"/>
  <c r="W8" i="13"/>
  <c r="N14" i="13"/>
  <c r="V14" i="13"/>
  <c r="I15" i="13"/>
  <c r="Q15" i="13"/>
  <c r="Y15" i="13"/>
  <c r="G21" i="13"/>
  <c r="S21" i="13"/>
  <c r="K6" i="13"/>
  <c r="G6" i="13"/>
  <c r="J8" i="13"/>
  <c r="H6" i="13"/>
  <c r="X6" i="13"/>
  <c r="D12" i="13"/>
  <c r="D26" i="13" s="1"/>
  <c r="K4" i="13"/>
  <c r="K5" i="13"/>
  <c r="X5" i="13"/>
  <c r="J6" i="13"/>
  <c r="R6" i="13"/>
  <c r="Z6" i="13"/>
  <c r="N8" i="13"/>
  <c r="X8" i="13"/>
  <c r="G14" i="13"/>
  <c r="O14" i="13"/>
  <c r="W14" i="13"/>
  <c r="J15" i="13"/>
  <c r="R15" i="13"/>
  <c r="Z15" i="13"/>
  <c r="K20" i="13"/>
  <c r="H21" i="13"/>
  <c r="V21" i="13"/>
  <c r="S4" i="13"/>
  <c r="L6" i="13"/>
  <c r="T6" i="13"/>
  <c r="K21" i="13"/>
  <c r="X21" i="13"/>
  <c r="I14" i="13"/>
  <c r="Q14" i="13"/>
  <c r="Y14" i="13"/>
  <c r="L15" i="13"/>
  <c r="T15" i="13"/>
  <c r="K16" i="13"/>
  <c r="T4" i="13"/>
  <c r="P5" i="13"/>
  <c r="M6" i="13"/>
  <c r="U6" i="13"/>
  <c r="G8" i="13"/>
  <c r="R8" i="13"/>
  <c r="J14" i="13"/>
  <c r="R14" i="13"/>
  <c r="M15" i="13"/>
  <c r="U15" i="13"/>
  <c r="S16" i="13"/>
  <c r="S20" i="13"/>
  <c r="N21" i="13"/>
  <c r="Y21" i="13"/>
  <c r="N15" i="13"/>
  <c r="G5" i="13"/>
  <c r="U8" i="13"/>
  <c r="G15" i="13"/>
  <c r="O15" i="13"/>
  <c r="P21" i="13"/>
  <c r="D23" i="14"/>
  <c r="D11" i="14"/>
  <c r="Z24" i="13"/>
  <c r="R24" i="13"/>
  <c r="J24" i="13"/>
  <c r="X24" i="13"/>
  <c r="P24" i="13"/>
  <c r="W24" i="13"/>
  <c r="O24" i="13"/>
  <c r="V24" i="13"/>
  <c r="N24" i="13"/>
  <c r="U24" i="13"/>
  <c r="M24" i="13"/>
  <c r="T24" i="13"/>
  <c r="L24" i="13"/>
  <c r="S24" i="13"/>
  <c r="K24" i="13"/>
  <c r="Y24" i="13"/>
  <c r="Q24" i="13"/>
  <c r="I24" i="13"/>
  <c r="X11" i="13"/>
  <c r="P11" i="13"/>
  <c r="O11" i="13"/>
  <c r="V11" i="13"/>
  <c r="U11" i="13"/>
  <c r="Q11" i="13"/>
  <c r="T11" i="13"/>
  <c r="S11" i="13"/>
  <c r="W11" i="13"/>
  <c r="Z11" i="13"/>
  <c r="R11" i="13"/>
  <c r="Y11" i="13"/>
  <c r="M7" i="13"/>
  <c r="S9" i="13"/>
  <c r="M16" i="13"/>
  <c r="U16" i="13"/>
  <c r="J3" i="13"/>
  <c r="G4" i="13"/>
  <c r="O4" i="13"/>
  <c r="W4" i="13"/>
  <c r="J5" i="13"/>
  <c r="R5" i="13"/>
  <c r="Z5" i="13"/>
  <c r="N7" i="13"/>
  <c r="V7" i="13"/>
  <c r="I8" i="13"/>
  <c r="Q8" i="13"/>
  <c r="Y8" i="13"/>
  <c r="L9" i="13"/>
  <c r="T9" i="13"/>
  <c r="M13" i="13"/>
  <c r="U13" i="13"/>
  <c r="N16" i="13"/>
  <c r="V16" i="13"/>
  <c r="L19" i="13"/>
  <c r="T19" i="13"/>
  <c r="G20" i="13"/>
  <c r="O20" i="13"/>
  <c r="W20" i="13"/>
  <c r="J21" i="13"/>
  <c r="R21" i="13"/>
  <c r="Z21" i="13"/>
  <c r="M22" i="13"/>
  <c r="U22" i="13"/>
  <c r="V4" i="13"/>
  <c r="K3" i="13"/>
  <c r="G16" i="13"/>
  <c r="W16" i="13"/>
  <c r="M19" i="13"/>
  <c r="H20" i="13"/>
  <c r="P20" i="13"/>
  <c r="X20" i="13"/>
  <c r="N22" i="13"/>
  <c r="V22" i="13"/>
  <c r="S7" i="13"/>
  <c r="N4" i="13"/>
  <c r="H4" i="13"/>
  <c r="X4" i="13"/>
  <c r="O7" i="13"/>
  <c r="M9" i="13"/>
  <c r="V13" i="13"/>
  <c r="O16" i="13"/>
  <c r="U19" i="13"/>
  <c r="L3" i="13"/>
  <c r="I4" i="13"/>
  <c r="Q4" i="13"/>
  <c r="Y4" i="13"/>
  <c r="L5" i="13"/>
  <c r="T5" i="13"/>
  <c r="H7" i="13"/>
  <c r="P7" i="13"/>
  <c r="X7" i="13"/>
  <c r="N9" i="13"/>
  <c r="V9" i="13"/>
  <c r="G13" i="13"/>
  <c r="O13" i="13"/>
  <c r="W13" i="13"/>
  <c r="H16" i="13"/>
  <c r="P16" i="13"/>
  <c r="X16" i="13"/>
  <c r="N19" i="13"/>
  <c r="V19" i="13"/>
  <c r="I20" i="13"/>
  <c r="Q20" i="13"/>
  <c r="Y20" i="13"/>
  <c r="L21" i="13"/>
  <c r="T21" i="13"/>
  <c r="G22" i="13"/>
  <c r="O22" i="13"/>
  <c r="W22" i="13"/>
  <c r="I3" i="13"/>
  <c r="U7" i="13"/>
  <c r="P4" i="13"/>
  <c r="G7" i="13"/>
  <c r="W7" i="13"/>
  <c r="U9" i="13"/>
  <c r="C12" i="13"/>
  <c r="N13" i="13"/>
  <c r="J4" i="13"/>
  <c r="R4" i="13"/>
  <c r="Z4" i="13"/>
  <c r="M5" i="13"/>
  <c r="I7" i="13"/>
  <c r="Q7" i="13"/>
  <c r="Y7" i="13"/>
  <c r="L8" i="13"/>
  <c r="G9" i="13"/>
  <c r="O9" i="13"/>
  <c r="W9" i="13"/>
  <c r="H13" i="13"/>
  <c r="P13" i="13"/>
  <c r="I16" i="13"/>
  <c r="Q16" i="13"/>
  <c r="Y16" i="13"/>
  <c r="G19" i="13"/>
  <c r="O19" i="13"/>
  <c r="W19" i="13"/>
  <c r="J20" i="13"/>
  <c r="R20" i="13"/>
  <c r="Z20" i="13"/>
  <c r="M21" i="13"/>
  <c r="H22" i="13"/>
  <c r="P22" i="13"/>
  <c r="J7" i="13"/>
  <c r="R7" i="13"/>
  <c r="Z7" i="13"/>
  <c r="H9" i="13"/>
  <c r="P9" i="13"/>
  <c r="X9" i="13"/>
  <c r="J16" i="13"/>
  <c r="R16" i="13"/>
  <c r="Z16" i="13"/>
  <c r="H19" i="13"/>
  <c r="P19" i="13"/>
  <c r="X19" i="13"/>
  <c r="K7" i="13"/>
  <c r="M4" i="13"/>
  <c r="L7" i="13"/>
  <c r="J9" i="13"/>
  <c r="R9" i="13"/>
  <c r="L16" i="13"/>
  <c r="J19" i="13"/>
  <c r="R19" i="13"/>
  <c r="M20" i="13"/>
  <c r="R10" i="11"/>
  <c r="S10" i="11" s="1"/>
  <c r="T10" i="11" s="1"/>
  <c r="U10" i="11" s="1"/>
  <c r="V10" i="11" s="1"/>
  <c r="W10" i="11" s="1"/>
  <c r="X10" i="11" s="1"/>
  <c r="Y10" i="11" s="1"/>
  <c r="Z10" i="11" s="1"/>
  <c r="AA10" i="11" s="1"/>
  <c r="AB10" i="11" s="1"/>
  <c r="AC10" i="11" s="1"/>
  <c r="AD10" i="11" s="1"/>
  <c r="AE10" i="11" s="1"/>
  <c r="AF10" i="11" s="1"/>
  <c r="AG10" i="11" s="1"/>
  <c r="AH10" i="11" s="1"/>
  <c r="AI10" i="11" s="1"/>
  <c r="AJ10" i="11" s="1"/>
  <c r="AK10" i="11" s="1"/>
  <c r="R9" i="11"/>
  <c r="G25" i="13" l="1"/>
  <c r="H12" i="13"/>
  <c r="C26" i="13"/>
  <c r="S25" i="13"/>
  <c r="O12" i="13"/>
  <c r="T25" i="13"/>
  <c r="J12" i="13"/>
  <c r="M12" i="13"/>
  <c r="N12" i="13"/>
  <c r="I25" i="13"/>
  <c r="P25" i="13"/>
  <c r="K25" i="13"/>
  <c r="X25" i="13"/>
  <c r="E3" i="12"/>
  <c r="R25" i="13"/>
  <c r="W12" i="13"/>
  <c r="L25" i="13"/>
  <c r="R12" i="13"/>
  <c r="Z12" i="13"/>
  <c r="P12" i="13"/>
  <c r="T12" i="13"/>
  <c r="T26" i="13" s="1"/>
  <c r="V12" i="13"/>
  <c r="G3" i="12"/>
  <c r="Z25" i="13"/>
  <c r="U12" i="13"/>
  <c r="J25" i="13"/>
  <c r="J26" i="13" s="1"/>
  <c r="Y25" i="13"/>
  <c r="N25" i="13"/>
  <c r="N26" i="13" s="1"/>
  <c r="Q12" i="13"/>
  <c r="X12" i="13"/>
  <c r="X26" i="13" s="1"/>
  <c r="G12" i="13"/>
  <c r="K3" i="12"/>
  <c r="S12" i="13"/>
  <c r="S26" i="13" s="1"/>
  <c r="D24" i="14"/>
  <c r="D25" i="14" s="1"/>
  <c r="L12" i="13"/>
  <c r="M25" i="13"/>
  <c r="H25" i="13"/>
  <c r="K12" i="13"/>
  <c r="K26" i="13" s="1"/>
  <c r="U25" i="13"/>
  <c r="W25" i="13"/>
  <c r="O25" i="13"/>
  <c r="Q25" i="13"/>
  <c r="V25" i="13"/>
  <c r="I12" i="13"/>
  <c r="Y12" i="13"/>
  <c r="Y26" i="13" s="1"/>
  <c r="S9" i="11"/>
  <c r="R11" i="11"/>
  <c r="M26" i="13" l="1"/>
  <c r="R26" i="13"/>
  <c r="O26" i="13"/>
  <c r="Z26" i="13"/>
  <c r="I13" i="12"/>
  <c r="J13" i="12"/>
  <c r="K13" i="12"/>
  <c r="T13" i="12"/>
  <c r="U13" i="12"/>
  <c r="F13" i="12"/>
  <c r="N13" i="12"/>
  <c r="V13" i="12"/>
  <c r="G13" i="12"/>
  <c r="O13" i="12"/>
  <c r="D13" i="12"/>
  <c r="P13" i="12"/>
  <c r="I26" i="13"/>
  <c r="L26" i="13"/>
  <c r="U26" i="13"/>
  <c r="Q13" i="12" s="1"/>
  <c r="C3" i="12"/>
  <c r="W26" i="13"/>
  <c r="H26" i="13"/>
  <c r="P26" i="13"/>
  <c r="V26" i="13"/>
  <c r="Q26" i="13"/>
  <c r="G26" i="13"/>
  <c r="C13" i="12" s="1"/>
  <c r="T9" i="11"/>
  <c r="S11" i="11"/>
  <c r="L13" i="12" l="1"/>
  <c r="R13" i="12"/>
  <c r="M13" i="12"/>
  <c r="E13" i="12"/>
  <c r="S13" i="12"/>
  <c r="H13" i="12"/>
  <c r="U9" i="11"/>
  <c r="T11" i="11"/>
  <c r="V9" i="11" l="1"/>
  <c r="U11" i="11"/>
  <c r="V11" i="11" l="1"/>
  <c r="W9" i="11"/>
  <c r="X9" i="11" l="1"/>
  <c r="W11" i="11"/>
  <c r="X11" i="11" l="1"/>
  <c r="Y9" i="11"/>
  <c r="Z9" i="11" l="1"/>
  <c r="Y11" i="11"/>
  <c r="AA9" i="11" l="1"/>
  <c r="Z11" i="11"/>
  <c r="AB9" i="11" l="1"/>
  <c r="AA11" i="11"/>
  <c r="AC9" i="11" l="1"/>
  <c r="AB11" i="11"/>
  <c r="AD9" i="11" l="1"/>
  <c r="AC11" i="11"/>
  <c r="AD11" i="11" l="1"/>
  <c r="AE9" i="11"/>
  <c r="AE11" i="11" l="1"/>
  <c r="AF9" i="11"/>
  <c r="AF11" i="11" l="1"/>
  <c r="AG9" i="11"/>
  <c r="AG11" i="11" l="1"/>
  <c r="AH9" i="11"/>
  <c r="AI9" i="11" l="1"/>
  <c r="AH11" i="11"/>
  <c r="AJ9" i="11" l="1"/>
  <c r="AI11" i="11"/>
  <c r="AK9" i="11" l="1"/>
  <c r="AK11" i="11" s="1"/>
  <c r="AJ11" i="11"/>
  <c r="K21" i="3" l="1"/>
  <c r="M94" i="3"/>
  <c r="O94" i="3"/>
  <c r="Q94" i="3"/>
  <c r="S94" i="3"/>
  <c r="U94" i="3"/>
  <c r="W94" i="3"/>
  <c r="Y94" i="3"/>
  <c r="AA94" i="3"/>
  <c r="AC94" i="3"/>
  <c r="AE94" i="3"/>
  <c r="AG94" i="3"/>
  <c r="AI94" i="3"/>
  <c r="AK94" i="3"/>
  <c r="AM94" i="3"/>
  <c r="AO94" i="3"/>
  <c r="AQ94" i="3"/>
  <c r="M95" i="3"/>
  <c r="O95" i="3"/>
  <c r="Q95" i="3"/>
  <c r="S95" i="3"/>
  <c r="U95" i="3"/>
  <c r="W95" i="3"/>
  <c r="Y95" i="3"/>
  <c r="AA95" i="3"/>
  <c r="AC95" i="3"/>
  <c r="AE95" i="3"/>
  <c r="AG95" i="3"/>
  <c r="AI95" i="3"/>
  <c r="AK95" i="3"/>
  <c r="AM95" i="3"/>
  <c r="AO95" i="3"/>
  <c r="AQ95" i="3"/>
  <c r="M97" i="3"/>
  <c r="O97" i="3"/>
  <c r="Q97" i="3"/>
  <c r="S97" i="3"/>
  <c r="U97" i="3"/>
  <c r="W97" i="3"/>
  <c r="Y97" i="3"/>
  <c r="AA97" i="3"/>
  <c r="AC97" i="3"/>
  <c r="AE97" i="3"/>
  <c r="AG97" i="3"/>
  <c r="AI97" i="3"/>
  <c r="AK97" i="3"/>
  <c r="AM97" i="3"/>
  <c r="AO97" i="3"/>
  <c r="AQ97" i="3"/>
  <c r="M98" i="3"/>
  <c r="O98" i="3"/>
  <c r="Q98" i="3"/>
  <c r="S98" i="3"/>
  <c r="U98" i="3"/>
  <c r="W98" i="3"/>
  <c r="Y98" i="3"/>
  <c r="AA98" i="3"/>
  <c r="AC98" i="3"/>
  <c r="AE98" i="3"/>
  <c r="AG98" i="3"/>
  <c r="AI98" i="3"/>
  <c r="AK98" i="3"/>
  <c r="AM98" i="3"/>
  <c r="AO98" i="3"/>
  <c r="AQ98" i="3"/>
  <c r="M99" i="3"/>
  <c r="O99" i="3"/>
  <c r="Q99" i="3"/>
  <c r="S99" i="3"/>
  <c r="U99" i="3"/>
  <c r="W99" i="3"/>
  <c r="Y99" i="3"/>
  <c r="AA99" i="3"/>
  <c r="AC99" i="3"/>
  <c r="AE99" i="3"/>
  <c r="AG99" i="3"/>
  <c r="AI99" i="3"/>
  <c r="AK99" i="3"/>
  <c r="AM99" i="3"/>
  <c r="AO99" i="3"/>
  <c r="AQ99" i="3"/>
  <c r="M100" i="3"/>
  <c r="O100" i="3"/>
  <c r="Q100" i="3"/>
  <c r="S100" i="3"/>
  <c r="U100" i="3"/>
  <c r="W100" i="3"/>
  <c r="Y100" i="3"/>
  <c r="AA100" i="3"/>
  <c r="AC100" i="3"/>
  <c r="AE100" i="3"/>
  <c r="AG100" i="3"/>
  <c r="AI100" i="3"/>
  <c r="AK100" i="3"/>
  <c r="AM100" i="3"/>
  <c r="AO100" i="3"/>
  <c r="AQ100" i="3"/>
  <c r="X10" i="3"/>
  <c r="X11" i="3" s="1"/>
  <c r="X12" i="3" s="1"/>
  <c r="AK21" i="3"/>
  <c r="AM21" i="3"/>
  <c r="AO21" i="3"/>
  <c r="AQ21" i="3"/>
  <c r="AK33" i="3"/>
  <c r="AM33" i="3"/>
  <c r="AO33" i="3"/>
  <c r="AQ33" i="3"/>
  <c r="AK34" i="3"/>
  <c r="AM34" i="3"/>
  <c r="AO34" i="3"/>
  <c r="AQ34" i="3"/>
  <c r="AK35" i="3"/>
  <c r="AM35" i="3"/>
  <c r="AO35" i="3"/>
  <c r="AQ35" i="3"/>
  <c r="AK37" i="3"/>
  <c r="AM37" i="3"/>
  <c r="AO37" i="3"/>
  <c r="AQ37" i="3"/>
  <c r="AK38" i="3"/>
  <c r="AM38" i="3"/>
  <c r="AO38" i="3"/>
  <c r="AQ38" i="3"/>
  <c r="AK39" i="3"/>
  <c r="AM39" i="3"/>
  <c r="AO39" i="3"/>
  <c r="AQ39" i="3"/>
  <c r="AK41" i="3"/>
  <c r="AM41" i="3"/>
  <c r="AO41" i="3"/>
  <c r="AQ41" i="3"/>
  <c r="AK45" i="3"/>
  <c r="AM45" i="3"/>
  <c r="AO45" i="3"/>
  <c r="AQ45" i="3"/>
  <c r="AK46" i="3"/>
  <c r="AM46" i="3"/>
  <c r="AO46" i="3"/>
  <c r="AQ46" i="3"/>
  <c r="AK60" i="3"/>
  <c r="AM60" i="3"/>
  <c r="AO60" i="3"/>
  <c r="AQ60" i="3"/>
  <c r="AK61" i="3"/>
  <c r="AM61" i="3"/>
  <c r="AO61" i="3"/>
  <c r="AQ61" i="3"/>
  <c r="AK62" i="3"/>
  <c r="AM62" i="3"/>
  <c r="AO62" i="3"/>
  <c r="AQ62" i="3"/>
  <c r="AK63" i="3"/>
  <c r="AM63" i="3"/>
  <c r="AO63" i="3"/>
  <c r="AQ63" i="3"/>
  <c r="AK64" i="3"/>
  <c r="AM64" i="3"/>
  <c r="AO64" i="3"/>
  <c r="AQ64" i="3"/>
  <c r="AK70" i="3"/>
  <c r="AM70" i="3"/>
  <c r="AO70" i="3"/>
  <c r="AQ70" i="3"/>
  <c r="AK71" i="3"/>
  <c r="AM71" i="3"/>
  <c r="AO71" i="3"/>
  <c r="AQ71" i="3"/>
  <c r="AK72" i="3"/>
  <c r="AM72" i="3"/>
  <c r="AO72" i="3"/>
  <c r="AQ72" i="3"/>
  <c r="AK73" i="3"/>
  <c r="AM73" i="3"/>
  <c r="AO73" i="3"/>
  <c r="AQ73" i="3"/>
  <c r="AK74" i="3"/>
  <c r="AM74" i="3"/>
  <c r="AO74" i="3"/>
  <c r="AQ74" i="3"/>
  <c r="AK76" i="3"/>
  <c r="AM76" i="3"/>
  <c r="AO76" i="3"/>
  <c r="AQ76" i="3"/>
  <c r="AK77" i="3"/>
  <c r="AM77" i="3"/>
  <c r="AO77" i="3"/>
  <c r="AQ77" i="3"/>
  <c r="AK78" i="3"/>
  <c r="AM78" i="3"/>
  <c r="AO78" i="3"/>
  <c r="AQ78" i="3"/>
  <c r="AK80" i="3"/>
  <c r="AM80" i="3"/>
  <c r="AO80" i="3"/>
  <c r="AQ80" i="3"/>
  <c r="AK81" i="3"/>
  <c r="AM81" i="3"/>
  <c r="AO81" i="3"/>
  <c r="AQ81" i="3"/>
  <c r="AK82" i="3"/>
  <c r="AM82" i="3"/>
  <c r="AO82" i="3"/>
  <c r="AQ82" i="3"/>
  <c r="AK83" i="3"/>
  <c r="AM83" i="3"/>
  <c r="AO83" i="3"/>
  <c r="AQ83" i="3"/>
  <c r="AK84" i="3"/>
  <c r="AM84" i="3"/>
  <c r="AO84" i="3"/>
  <c r="AQ84" i="3"/>
  <c r="AK85" i="3"/>
  <c r="AM85" i="3"/>
  <c r="AO85" i="3"/>
  <c r="AQ85" i="3"/>
  <c r="AK86" i="3"/>
  <c r="AM86" i="3"/>
  <c r="AO86" i="3"/>
  <c r="AQ86" i="3"/>
  <c r="AK88" i="3"/>
  <c r="AM88" i="3"/>
  <c r="AO88" i="3"/>
  <c r="AQ88" i="3"/>
  <c r="W21" i="3"/>
  <c r="Y21" i="3"/>
  <c r="AA21" i="3"/>
  <c r="AC21" i="3"/>
  <c r="AE21" i="3"/>
  <c r="AG21" i="3"/>
  <c r="AI21" i="3"/>
  <c r="W33" i="3"/>
  <c r="Y33" i="3"/>
  <c r="AA33" i="3"/>
  <c r="AC33" i="3"/>
  <c r="AE33" i="3"/>
  <c r="AG33" i="3"/>
  <c r="AI33" i="3"/>
  <c r="W34" i="3"/>
  <c r="Y34" i="3"/>
  <c r="AA34" i="3"/>
  <c r="AC34" i="3"/>
  <c r="AE34" i="3"/>
  <c r="AG34" i="3"/>
  <c r="AI34" i="3"/>
  <c r="W35" i="3"/>
  <c r="Y35" i="3"/>
  <c r="AA35" i="3"/>
  <c r="AC35" i="3"/>
  <c r="AE35" i="3"/>
  <c r="AG35" i="3"/>
  <c r="AI35" i="3"/>
  <c r="W37" i="3"/>
  <c r="Y37" i="3"/>
  <c r="AA37" i="3"/>
  <c r="AC37" i="3"/>
  <c r="AE37" i="3"/>
  <c r="AG37" i="3"/>
  <c r="AI37" i="3"/>
  <c r="W38" i="3"/>
  <c r="Y38" i="3"/>
  <c r="AA38" i="3"/>
  <c r="AC38" i="3"/>
  <c r="AE38" i="3"/>
  <c r="AG38" i="3"/>
  <c r="AI38" i="3"/>
  <c r="W39" i="3"/>
  <c r="Y39" i="3"/>
  <c r="AA39" i="3"/>
  <c r="AC39" i="3"/>
  <c r="AE39" i="3"/>
  <c r="AG39" i="3"/>
  <c r="AI39" i="3"/>
  <c r="W41" i="3"/>
  <c r="Y41" i="3"/>
  <c r="AA41" i="3"/>
  <c r="AC41" i="3"/>
  <c r="AE41" i="3"/>
  <c r="AG41" i="3"/>
  <c r="AI41" i="3"/>
  <c r="W45" i="3"/>
  <c r="Y45" i="3"/>
  <c r="AA45" i="3"/>
  <c r="AC45" i="3"/>
  <c r="AE45" i="3"/>
  <c r="AG45" i="3"/>
  <c r="AI45" i="3"/>
  <c r="W46" i="3"/>
  <c r="Y46" i="3"/>
  <c r="AA46" i="3"/>
  <c r="AC46" i="3"/>
  <c r="AE46" i="3"/>
  <c r="AG46" i="3"/>
  <c r="AI46" i="3"/>
  <c r="W60" i="3"/>
  <c r="Y60" i="3"/>
  <c r="AA60" i="3"/>
  <c r="AC60" i="3"/>
  <c r="AE60" i="3"/>
  <c r="AG60" i="3"/>
  <c r="AI60" i="3"/>
  <c r="W61" i="3"/>
  <c r="Y61" i="3"/>
  <c r="AA61" i="3"/>
  <c r="AC61" i="3"/>
  <c r="AE61" i="3"/>
  <c r="AG61" i="3"/>
  <c r="AI61" i="3"/>
  <c r="W62" i="3"/>
  <c r="Y62" i="3"/>
  <c r="AA62" i="3"/>
  <c r="AC62" i="3"/>
  <c r="AE62" i="3"/>
  <c r="AG62" i="3"/>
  <c r="AI62" i="3"/>
  <c r="W63" i="3"/>
  <c r="Y63" i="3"/>
  <c r="AA63" i="3"/>
  <c r="AC63" i="3"/>
  <c r="AE63" i="3"/>
  <c r="AG63" i="3"/>
  <c r="AI63" i="3"/>
  <c r="W64" i="3"/>
  <c r="Y64" i="3"/>
  <c r="AA64" i="3"/>
  <c r="AC64" i="3"/>
  <c r="AE64" i="3"/>
  <c r="AG64" i="3"/>
  <c r="AI64" i="3"/>
  <c r="W70" i="3"/>
  <c r="Y70" i="3"/>
  <c r="AA70" i="3"/>
  <c r="AC70" i="3"/>
  <c r="AE70" i="3"/>
  <c r="AG70" i="3"/>
  <c r="AI70" i="3"/>
  <c r="W71" i="3"/>
  <c r="Y71" i="3"/>
  <c r="AA71" i="3"/>
  <c r="AC71" i="3"/>
  <c r="AE71" i="3"/>
  <c r="AG71" i="3"/>
  <c r="AI71" i="3"/>
  <c r="W72" i="3"/>
  <c r="Y72" i="3"/>
  <c r="AA72" i="3"/>
  <c r="AC72" i="3"/>
  <c r="AE72" i="3"/>
  <c r="AG72" i="3"/>
  <c r="AI72" i="3"/>
  <c r="W73" i="3"/>
  <c r="Y73" i="3"/>
  <c r="AA73" i="3"/>
  <c r="AC73" i="3"/>
  <c r="AE73" i="3"/>
  <c r="AG73" i="3"/>
  <c r="AI73" i="3"/>
  <c r="W74" i="3"/>
  <c r="Y74" i="3"/>
  <c r="AA74" i="3"/>
  <c r="AC74" i="3"/>
  <c r="AE74" i="3"/>
  <c r="AG74" i="3"/>
  <c r="AI74" i="3"/>
  <c r="W76" i="3"/>
  <c r="Y76" i="3"/>
  <c r="AA76" i="3"/>
  <c r="AC76" i="3"/>
  <c r="AE76" i="3"/>
  <c r="AG76" i="3"/>
  <c r="AI76" i="3"/>
  <c r="W77" i="3"/>
  <c r="Y77" i="3"/>
  <c r="AA77" i="3"/>
  <c r="AC77" i="3"/>
  <c r="AE77" i="3"/>
  <c r="AG77" i="3"/>
  <c r="AI77" i="3"/>
  <c r="W78" i="3"/>
  <c r="Y78" i="3"/>
  <c r="AA78" i="3"/>
  <c r="AC78" i="3"/>
  <c r="AE78" i="3"/>
  <c r="AG78" i="3"/>
  <c r="AI78" i="3"/>
  <c r="W80" i="3"/>
  <c r="Y80" i="3"/>
  <c r="AA80" i="3"/>
  <c r="AC80" i="3"/>
  <c r="AE80" i="3"/>
  <c r="AG80" i="3"/>
  <c r="AI80" i="3"/>
  <c r="W81" i="3"/>
  <c r="Y81" i="3"/>
  <c r="AA81" i="3"/>
  <c r="AC81" i="3"/>
  <c r="AE81" i="3"/>
  <c r="AG81" i="3"/>
  <c r="AI81" i="3"/>
  <c r="W82" i="3"/>
  <c r="Y82" i="3"/>
  <c r="AA82" i="3"/>
  <c r="AC82" i="3"/>
  <c r="AE82" i="3"/>
  <c r="AG82" i="3"/>
  <c r="AI82" i="3"/>
  <c r="W83" i="3"/>
  <c r="Y83" i="3"/>
  <c r="AA83" i="3"/>
  <c r="AC83" i="3"/>
  <c r="AE83" i="3"/>
  <c r="AG83" i="3"/>
  <c r="AI83" i="3"/>
  <c r="W84" i="3"/>
  <c r="Y84" i="3"/>
  <c r="AA84" i="3"/>
  <c r="AC84" i="3"/>
  <c r="AE84" i="3"/>
  <c r="AG84" i="3"/>
  <c r="AI84" i="3"/>
  <c r="W85" i="3"/>
  <c r="Y85" i="3"/>
  <c r="AA85" i="3"/>
  <c r="AC85" i="3"/>
  <c r="AE85" i="3"/>
  <c r="AG85" i="3"/>
  <c r="AI85" i="3"/>
  <c r="W86" i="3"/>
  <c r="Y86" i="3"/>
  <c r="AA86" i="3"/>
  <c r="AC86" i="3"/>
  <c r="AE86" i="3"/>
  <c r="AG86" i="3"/>
  <c r="AI86" i="3"/>
  <c r="W88" i="3"/>
  <c r="Y88" i="3"/>
  <c r="AA88" i="3"/>
  <c r="AC88" i="3"/>
  <c r="AE88" i="3"/>
  <c r="AG88" i="3"/>
  <c r="AI88" i="3"/>
  <c r="O21" i="3"/>
  <c r="Q21" i="3"/>
  <c r="S21" i="3"/>
  <c r="O33" i="3"/>
  <c r="Q33" i="3"/>
  <c r="S33" i="3"/>
  <c r="O34" i="3"/>
  <c r="Q34" i="3"/>
  <c r="S34" i="3"/>
  <c r="O35" i="3"/>
  <c r="Q35" i="3"/>
  <c r="S35" i="3"/>
  <c r="O37" i="3"/>
  <c r="Q37" i="3"/>
  <c r="S37" i="3"/>
  <c r="O38" i="3"/>
  <c r="Q38" i="3"/>
  <c r="S38" i="3"/>
  <c r="O39" i="3"/>
  <c r="Q39" i="3"/>
  <c r="S39" i="3"/>
  <c r="O41" i="3"/>
  <c r="Q41" i="3"/>
  <c r="S41" i="3"/>
  <c r="O45" i="3"/>
  <c r="Q45" i="3"/>
  <c r="S45" i="3"/>
  <c r="O46" i="3"/>
  <c r="Q46" i="3"/>
  <c r="S46" i="3"/>
  <c r="O60" i="3"/>
  <c r="Q60" i="3"/>
  <c r="S60" i="3"/>
  <c r="O61" i="3"/>
  <c r="Q61" i="3"/>
  <c r="S61" i="3"/>
  <c r="O62" i="3"/>
  <c r="Q62" i="3"/>
  <c r="S62" i="3"/>
  <c r="O63" i="3"/>
  <c r="Q63" i="3"/>
  <c r="S63" i="3"/>
  <c r="O64" i="3"/>
  <c r="Q64" i="3"/>
  <c r="S64" i="3"/>
  <c r="O70" i="3"/>
  <c r="Q70" i="3"/>
  <c r="S70" i="3"/>
  <c r="O71" i="3"/>
  <c r="Q71" i="3"/>
  <c r="S71" i="3"/>
  <c r="O72" i="3"/>
  <c r="Q72" i="3"/>
  <c r="S72" i="3"/>
  <c r="O73" i="3"/>
  <c r="Q73" i="3"/>
  <c r="S73" i="3"/>
  <c r="O74" i="3"/>
  <c r="Q74" i="3"/>
  <c r="S74" i="3"/>
  <c r="O76" i="3"/>
  <c r="Q76" i="3"/>
  <c r="S76" i="3"/>
  <c r="O77" i="3"/>
  <c r="Q77" i="3"/>
  <c r="S77" i="3"/>
  <c r="O78" i="3"/>
  <c r="Q78" i="3"/>
  <c r="S78" i="3"/>
  <c r="O80" i="3"/>
  <c r="Q80" i="3"/>
  <c r="S80" i="3"/>
  <c r="O81" i="3"/>
  <c r="Q81" i="3"/>
  <c r="S81" i="3"/>
  <c r="O82" i="3"/>
  <c r="Q82" i="3"/>
  <c r="S82" i="3"/>
  <c r="O83" i="3"/>
  <c r="Q83" i="3"/>
  <c r="S83" i="3"/>
  <c r="O84" i="3"/>
  <c r="Q84" i="3"/>
  <c r="S84" i="3"/>
  <c r="O85" i="3"/>
  <c r="Q85" i="3"/>
  <c r="S85" i="3"/>
  <c r="O86" i="3"/>
  <c r="Q86" i="3"/>
  <c r="S86" i="3"/>
  <c r="O88" i="3"/>
  <c r="Q88" i="3"/>
  <c r="S88" i="3"/>
  <c r="M21" i="3"/>
  <c r="M33" i="3"/>
  <c r="M34" i="3"/>
  <c r="M35" i="3"/>
  <c r="M37" i="3"/>
  <c r="M38" i="3"/>
  <c r="M39" i="3"/>
  <c r="M41" i="3"/>
  <c r="M45" i="3"/>
  <c r="M46" i="3"/>
  <c r="M60" i="3"/>
  <c r="M61" i="3"/>
  <c r="M62" i="3"/>
  <c r="M63" i="3"/>
  <c r="M64" i="3"/>
  <c r="M70" i="3"/>
  <c r="M71" i="3"/>
  <c r="M72" i="3"/>
  <c r="M73" i="3"/>
  <c r="M74" i="3"/>
  <c r="M76" i="3"/>
  <c r="M77" i="3"/>
  <c r="M78" i="3"/>
  <c r="M80" i="3"/>
  <c r="M81" i="3"/>
  <c r="M82" i="3"/>
  <c r="M83" i="3"/>
  <c r="M84" i="3"/>
  <c r="M85" i="3"/>
  <c r="M86" i="3"/>
  <c r="M88" i="3"/>
  <c r="AD66" i="3" l="1"/>
  <c r="AD105" i="3" s="1"/>
  <c r="AD108" i="3" s="1"/>
  <c r="D66" i="3"/>
  <c r="D12" i="3"/>
  <c r="AB66" i="3"/>
  <c r="AB105" i="3" s="1"/>
  <c r="AB108" i="3" s="1"/>
  <c r="L66" i="3"/>
  <c r="L105" i="3" s="1"/>
  <c r="L108" i="3" s="1"/>
  <c r="P66" i="3"/>
  <c r="P105" i="3" s="1"/>
  <c r="P108" i="3" s="1"/>
  <c r="N66" i="3"/>
  <c r="N105" i="3" s="1"/>
  <c r="N108" i="3" s="1"/>
  <c r="AP66" i="3"/>
  <c r="AP105" i="3" s="1"/>
  <c r="AP108" i="3" s="1"/>
  <c r="Z66" i="3"/>
  <c r="Z105" i="3" s="1"/>
  <c r="Z108" i="3" s="1"/>
  <c r="J66" i="3"/>
  <c r="J105" i="3" s="1"/>
  <c r="J108" i="3" s="1"/>
  <c r="T4" i="12"/>
  <c r="V66" i="3"/>
  <c r="V105" i="3" s="1"/>
  <c r="V108" i="3" s="1"/>
  <c r="X66" i="3"/>
  <c r="X105" i="3" s="1"/>
  <c r="X108" i="3" s="1"/>
  <c r="AJ66" i="3"/>
  <c r="AJ105" i="3" s="1"/>
  <c r="AJ108" i="3" s="1"/>
  <c r="T66" i="3"/>
  <c r="T105" i="3" s="1"/>
  <c r="T108" i="3" s="1"/>
  <c r="AF66" i="3"/>
  <c r="AF105" i="3" s="1"/>
  <c r="AF108" i="3" s="1"/>
  <c r="AN66" i="3"/>
  <c r="AN105" i="3" s="1"/>
  <c r="AN108" i="3" s="1"/>
  <c r="H66" i="3"/>
  <c r="H105" i="3" s="1"/>
  <c r="H108" i="3" s="1"/>
  <c r="AH66" i="3"/>
  <c r="AH105" i="3" s="1"/>
  <c r="AH108" i="3" s="1"/>
  <c r="R66" i="3"/>
  <c r="R105" i="3" s="1"/>
  <c r="R108" i="3" s="1"/>
  <c r="F66" i="3"/>
  <c r="AM92" i="3"/>
  <c r="AO92" i="3"/>
  <c r="AL66" i="3"/>
  <c r="AL105" i="3" s="1"/>
  <c r="AL108" i="3" s="1"/>
  <c r="AK92" i="3"/>
  <c r="AK42" i="3"/>
  <c r="AM42" i="3"/>
  <c r="AC92" i="3"/>
  <c r="G66" i="3"/>
  <c r="AO42" i="3"/>
  <c r="AQ92" i="3"/>
  <c r="AQ42" i="3"/>
  <c r="AG42" i="3"/>
  <c r="AE42" i="3"/>
  <c r="AC42" i="3"/>
  <c r="Y42" i="3"/>
  <c r="Y92" i="3"/>
  <c r="W92" i="3"/>
  <c r="AI42" i="3"/>
  <c r="AA42" i="3"/>
  <c r="W42" i="3"/>
  <c r="AA92" i="3"/>
  <c r="AG92" i="3"/>
  <c r="AI92" i="3"/>
  <c r="AE92" i="3"/>
  <c r="S92" i="3"/>
  <c r="M92" i="3"/>
  <c r="M42" i="3"/>
  <c r="S42" i="3"/>
  <c r="O42" i="3"/>
  <c r="Q42" i="3"/>
  <c r="O92" i="3"/>
  <c r="Q92" i="3"/>
  <c r="I66" i="3" l="1"/>
  <c r="K101" i="3"/>
  <c r="Y101" i="3"/>
  <c r="Y102" i="3" s="1"/>
  <c r="AA101" i="3"/>
  <c r="AA102" i="3" s="1"/>
  <c r="AO66" i="3"/>
  <c r="AO67" i="3" s="1"/>
  <c r="U7" i="12" s="1"/>
  <c r="S101" i="3"/>
  <c r="S102" i="3" s="1"/>
  <c r="AG66" i="3"/>
  <c r="AG67" i="3" s="1"/>
  <c r="Q7" i="12" s="1"/>
  <c r="W66" i="3"/>
  <c r="W67" i="3" s="1"/>
  <c r="AQ66" i="3"/>
  <c r="AQ67" i="3" s="1"/>
  <c r="V7" i="12" s="1"/>
  <c r="AM66" i="3"/>
  <c r="AM67" i="3" s="1"/>
  <c r="T7" i="12" s="1"/>
  <c r="U101" i="3"/>
  <c r="O101" i="3"/>
  <c r="O102" i="3" s="1"/>
  <c r="AI66" i="3"/>
  <c r="AI67" i="3" s="1"/>
  <c r="AK66" i="3"/>
  <c r="AK67" i="3" s="1"/>
  <c r="S7" i="12" s="1"/>
  <c r="Q66" i="3"/>
  <c r="Q67" i="3" s="1"/>
  <c r="I7" i="12" s="1"/>
  <c r="AE66" i="3"/>
  <c r="AE67" i="3" s="1"/>
  <c r="P7" i="12" s="1"/>
  <c r="AA66" i="3"/>
  <c r="AA67" i="3" s="1"/>
  <c r="N7" i="12" s="1"/>
  <c r="O66" i="3"/>
  <c r="O67" i="3" s="1"/>
  <c r="H7" i="12" s="1"/>
  <c r="V6" i="12"/>
  <c r="U6" i="12"/>
  <c r="L8" i="12"/>
  <c r="Q6" i="12"/>
  <c r="O8" i="12"/>
  <c r="J8" i="12"/>
  <c r="T8" i="12"/>
  <c r="G8" i="12"/>
  <c r="Q8" i="12"/>
  <c r="G6" i="12"/>
  <c r="N8" i="12"/>
  <c r="Y66" i="3"/>
  <c r="Y67" i="3" s="1"/>
  <c r="H8" i="12"/>
  <c r="T6" i="12"/>
  <c r="P8" i="12"/>
  <c r="J6" i="12"/>
  <c r="R8" i="12"/>
  <c r="I6" i="12"/>
  <c r="L6" i="12"/>
  <c r="AC66" i="3"/>
  <c r="AC67" i="3" s="1"/>
  <c r="S8" i="12"/>
  <c r="O6" i="12"/>
  <c r="N6" i="12"/>
  <c r="P6" i="12"/>
  <c r="M6" i="12"/>
  <c r="V8" i="12"/>
  <c r="U8" i="12"/>
  <c r="S6" i="12"/>
  <c r="H6" i="12"/>
  <c r="I8" i="12"/>
  <c r="R6" i="12"/>
  <c r="M8" i="12"/>
  <c r="U4" i="12"/>
  <c r="M4" i="12"/>
  <c r="N4" i="12"/>
  <c r="G4" i="12"/>
  <c r="S66" i="3"/>
  <c r="S67" i="3" s="1"/>
  <c r="J7" i="12" s="1"/>
  <c r="M66" i="3"/>
  <c r="M67" i="3" s="1"/>
  <c r="G7" i="12" s="1"/>
  <c r="J4" i="12"/>
  <c r="Q4" i="12"/>
  <c r="L4" i="12"/>
  <c r="V4" i="12"/>
  <c r="O4" i="12"/>
  <c r="R4" i="12"/>
  <c r="K4" i="12"/>
  <c r="C4" i="12"/>
  <c r="E4" i="12"/>
  <c r="S4" i="12"/>
  <c r="F4" i="12"/>
  <c r="I4" i="12"/>
  <c r="P4" i="12"/>
  <c r="H4" i="12"/>
  <c r="R7" i="12"/>
  <c r="D4" i="12"/>
  <c r="Z103" i="3" l="1"/>
  <c r="Z107" i="3" s="1"/>
  <c r="R103" i="3"/>
  <c r="R104" i="3" s="1"/>
  <c r="N103" i="3"/>
  <c r="N107" i="3" s="1"/>
  <c r="X103" i="3"/>
  <c r="X107" i="3" s="1"/>
  <c r="AK101" i="3"/>
  <c r="AK102" i="3" s="1"/>
  <c r="AJ103" i="3" s="1"/>
  <c r="AI101" i="3"/>
  <c r="AI102" i="3" s="1"/>
  <c r="AH103" i="3" s="1"/>
  <c r="AQ101" i="3"/>
  <c r="AQ102" i="3" s="1"/>
  <c r="AP103" i="3" s="1"/>
  <c r="AG101" i="3"/>
  <c r="AG102" i="3" s="1"/>
  <c r="AF103" i="3" s="1"/>
  <c r="AM101" i="3"/>
  <c r="AM102" i="3" s="1"/>
  <c r="AL103" i="3" s="1"/>
  <c r="L7" i="12"/>
  <c r="AE101" i="3"/>
  <c r="AE102" i="3" s="1"/>
  <c r="AD103" i="3" s="1"/>
  <c r="AC101" i="3"/>
  <c r="AC102" i="3" s="1"/>
  <c r="AB103" i="3" s="1"/>
  <c r="M101" i="3"/>
  <c r="M102" i="3" s="1"/>
  <c r="L103" i="3" s="1"/>
  <c r="H9" i="12"/>
  <c r="H5" i="12" s="1"/>
  <c r="H11" i="12" s="1"/>
  <c r="H12" i="12" s="1"/>
  <c r="H14" i="12" s="1"/>
  <c r="Q101" i="3"/>
  <c r="Q102" i="3" s="1"/>
  <c r="P103" i="3" s="1"/>
  <c r="W101" i="3"/>
  <c r="W102" i="3" s="1"/>
  <c r="V103" i="3" s="1"/>
  <c r="AO101" i="3"/>
  <c r="AO102" i="3" s="1"/>
  <c r="AN103" i="3" s="1"/>
  <c r="I101" i="3"/>
  <c r="M7" i="12"/>
  <c r="O7" i="12"/>
  <c r="N9" i="12"/>
  <c r="N5" i="12" s="1"/>
  <c r="J9" i="12"/>
  <c r="J5" i="12" s="1"/>
  <c r="M9" i="12"/>
  <c r="R107" i="3" l="1"/>
  <c r="Z104" i="3"/>
  <c r="X104" i="3"/>
  <c r="N104" i="3"/>
  <c r="AJ104" i="3"/>
  <c r="AJ107" i="3"/>
  <c r="P104" i="3"/>
  <c r="P107" i="3"/>
  <c r="I9" i="12"/>
  <c r="I5" i="12" s="1"/>
  <c r="I11" i="12" s="1"/>
  <c r="I12" i="12" s="1"/>
  <c r="I14" i="12" s="1"/>
  <c r="AF107" i="3"/>
  <c r="AF104" i="3"/>
  <c r="L104" i="3"/>
  <c r="L107" i="3"/>
  <c r="AP104" i="3"/>
  <c r="AP107" i="3"/>
  <c r="AN104" i="3"/>
  <c r="AN107" i="3"/>
  <c r="AB104" i="3"/>
  <c r="AB107" i="3"/>
  <c r="AH104" i="3"/>
  <c r="AH107" i="3"/>
  <c r="AL104" i="3"/>
  <c r="AL107" i="3"/>
  <c r="V104" i="3"/>
  <c r="V107" i="3"/>
  <c r="AD104" i="3"/>
  <c r="AD107" i="3"/>
  <c r="U9" i="12"/>
  <c r="U5" i="12" s="1"/>
  <c r="U11" i="12" s="1"/>
  <c r="U12" i="12" s="1"/>
  <c r="U14" i="12" s="1"/>
  <c r="L9" i="12"/>
  <c r="L5" i="12" s="1"/>
  <c r="L11" i="12" s="1"/>
  <c r="L12" i="12" s="1"/>
  <c r="L14" i="12" s="1"/>
  <c r="P9" i="12"/>
  <c r="P5" i="12" s="1"/>
  <c r="P11" i="12" s="1"/>
  <c r="P12" i="12" s="1"/>
  <c r="P14" i="12" s="1"/>
  <c r="P15" i="12" s="1"/>
  <c r="P18" i="12" s="1"/>
  <c r="P20" i="12" s="1"/>
  <c r="R9" i="12"/>
  <c r="R5" i="12" s="1"/>
  <c r="R11" i="12" s="1"/>
  <c r="R12" i="12" s="1"/>
  <c r="R14" i="12" s="1"/>
  <c r="V9" i="12"/>
  <c r="V5" i="12" s="1"/>
  <c r="V11" i="12" s="1"/>
  <c r="V12" i="12" s="1"/>
  <c r="V14" i="12" s="1"/>
  <c r="G9" i="12"/>
  <c r="G5" i="12" s="1"/>
  <c r="G11" i="12" s="1"/>
  <c r="G12" i="12" s="1"/>
  <c r="G14" i="12" s="1"/>
  <c r="O9" i="12"/>
  <c r="O5" i="12" s="1"/>
  <c r="O11" i="12" s="1"/>
  <c r="O12" i="12" s="1"/>
  <c r="O14" i="12" s="1"/>
  <c r="S9" i="12"/>
  <c r="S5" i="12" s="1"/>
  <c r="S11" i="12" s="1"/>
  <c r="S12" i="12" s="1"/>
  <c r="S14" i="12" s="1"/>
  <c r="Q9" i="12"/>
  <c r="Q5" i="12" s="1"/>
  <c r="Q11" i="12" s="1"/>
  <c r="Q12" i="12" s="1"/>
  <c r="Q14" i="12" s="1"/>
  <c r="M5" i="12"/>
  <c r="M11" i="12" s="1"/>
  <c r="M12" i="12" s="1"/>
  <c r="M14" i="12" s="1"/>
  <c r="J11" i="12"/>
  <c r="J12" i="12" s="1"/>
  <c r="J14" i="12" s="1"/>
  <c r="T9" i="12"/>
  <c r="T5" i="12" s="1"/>
  <c r="N11" i="12"/>
  <c r="N12" i="12" s="1"/>
  <c r="N14" i="12" s="1"/>
  <c r="H15" i="12"/>
  <c r="H18" i="12" s="1"/>
  <c r="H20" i="12" s="1"/>
  <c r="P16" i="12" l="1"/>
  <c r="N15" i="12"/>
  <c r="N18" i="12" s="1"/>
  <c r="N20" i="12" s="1"/>
  <c r="O15" i="12"/>
  <c r="O18" i="12" s="1"/>
  <c r="O20" i="12" s="1"/>
  <c r="I15" i="12"/>
  <c r="I18" i="12" s="1"/>
  <c r="I20" i="12" s="1"/>
  <c r="U15" i="12"/>
  <c r="U18" i="12" s="1"/>
  <c r="U20" i="12" s="1"/>
  <c r="H16" i="12"/>
  <c r="G15" i="12"/>
  <c r="G18" i="12" s="1"/>
  <c r="G20" i="12" s="1"/>
  <c r="L15" i="12"/>
  <c r="L18" i="12" s="1"/>
  <c r="L20" i="12" s="1"/>
  <c r="R15" i="12"/>
  <c r="R18" i="12" s="1"/>
  <c r="R20" i="12" s="1"/>
  <c r="T11" i="12"/>
  <c r="T12" i="12" s="1"/>
  <c r="T14" i="12" s="1"/>
  <c r="V15" i="12"/>
  <c r="V18" i="12" s="1"/>
  <c r="V20" i="12" s="1"/>
  <c r="S15" i="12"/>
  <c r="S18" i="12" s="1"/>
  <c r="S20" i="12" s="1"/>
  <c r="M15" i="12"/>
  <c r="M18" i="12" s="1"/>
  <c r="M20" i="12" s="1"/>
  <c r="Q15" i="12"/>
  <c r="Q18" i="12" s="1"/>
  <c r="Q20" i="12" s="1"/>
  <c r="J15" i="12"/>
  <c r="J18" i="12" s="1"/>
  <c r="J20" i="12" s="1"/>
  <c r="O16" i="12" l="1"/>
  <c r="J16" i="12"/>
  <c r="S16" i="12"/>
  <c r="G16" i="12"/>
  <c r="U16" i="12"/>
  <c r="M16" i="12"/>
  <c r="Q16" i="12"/>
  <c r="R16" i="12"/>
  <c r="T15" i="12"/>
  <c r="T18" i="12" s="1"/>
  <c r="T20" i="12" s="1"/>
  <c r="V16" i="12"/>
  <c r="I16" i="12"/>
  <c r="N16" i="12"/>
  <c r="L16" i="12"/>
  <c r="T16" i="12" l="1"/>
  <c r="E90" i="3"/>
  <c r="I100" i="3"/>
  <c r="G99" i="3"/>
  <c r="G95" i="3"/>
  <c r="U83" i="3"/>
  <c r="U82" i="3"/>
  <c r="K81" i="3"/>
  <c r="E80" i="3"/>
  <c r="U74" i="3"/>
  <c r="K73" i="3"/>
  <c r="E72" i="3"/>
  <c r="E64" i="3"/>
  <c r="K62" i="3"/>
  <c r="U61" i="3"/>
  <c r="E46" i="3"/>
  <c r="U45" i="3"/>
  <c r="I32" i="3"/>
  <c r="I33" i="3"/>
  <c r="U38" i="3"/>
  <c r="G39" i="3"/>
  <c r="G41" i="3"/>
  <c r="U21" i="3"/>
  <c r="E22" i="3"/>
  <c r="U66" i="3"/>
  <c r="G45" i="3"/>
  <c r="G30" i="3"/>
  <c r="K35" i="3"/>
  <c r="U37" i="3"/>
  <c r="E38" i="3"/>
  <c r="E94" i="3"/>
  <c r="K100" i="3"/>
  <c r="K99" i="3"/>
  <c r="K98" i="3"/>
  <c r="K97" i="3"/>
  <c r="K95" i="3"/>
  <c r="K94" i="3"/>
  <c r="I98" i="3"/>
  <c r="I97" i="3"/>
  <c r="I94" i="3"/>
  <c r="G98" i="3"/>
  <c r="G97" i="3"/>
  <c r="G94" i="3"/>
  <c r="E98" i="3"/>
  <c r="E97" i="3"/>
  <c r="E95" i="3"/>
  <c r="U86" i="3"/>
  <c r="U85" i="3"/>
  <c r="U84" i="3"/>
  <c r="U78" i="3"/>
  <c r="U77" i="3"/>
  <c r="U76" i="3"/>
  <c r="U71" i="3"/>
  <c r="U70" i="3"/>
  <c r="K86" i="3"/>
  <c r="K85" i="3"/>
  <c r="K84" i="3"/>
  <c r="K83" i="3"/>
  <c r="K82" i="3"/>
  <c r="K78" i="3"/>
  <c r="K77" i="3"/>
  <c r="K76" i="3"/>
  <c r="K74" i="3"/>
  <c r="K71" i="3"/>
  <c r="K70" i="3"/>
  <c r="I88" i="3"/>
  <c r="I85" i="3"/>
  <c r="I84" i="3"/>
  <c r="I83" i="3"/>
  <c r="I82" i="3"/>
  <c r="I81" i="3"/>
  <c r="I80" i="3"/>
  <c r="I78" i="3"/>
  <c r="I77" i="3"/>
  <c r="I76" i="3"/>
  <c r="I74" i="3"/>
  <c r="I73" i="3"/>
  <c r="I72" i="3"/>
  <c r="I71" i="3"/>
  <c r="I70" i="3"/>
  <c r="G88" i="3"/>
  <c r="G85" i="3"/>
  <c r="G84" i="3"/>
  <c r="G80" i="3"/>
  <c r="G78" i="3"/>
  <c r="G77" i="3"/>
  <c r="G76" i="3"/>
  <c r="G72" i="3"/>
  <c r="G71" i="3"/>
  <c r="E84" i="3"/>
  <c r="E85" i="3"/>
  <c r="E71" i="3"/>
  <c r="E70" i="3"/>
  <c r="K66" i="3"/>
  <c r="U63" i="3"/>
  <c r="U62" i="3"/>
  <c r="U60" i="3"/>
  <c r="U46" i="3"/>
  <c r="K63" i="3"/>
  <c r="K60" i="3"/>
  <c r="K46" i="3"/>
  <c r="I62" i="3"/>
  <c r="I60" i="3"/>
  <c r="I59" i="3"/>
  <c r="I58" i="3"/>
  <c r="I57" i="3"/>
  <c r="I55" i="3"/>
  <c r="I46" i="3"/>
  <c r="G62" i="3"/>
  <c r="G60" i="3"/>
  <c r="G55" i="3"/>
  <c r="G46" i="3"/>
  <c r="E45" i="3"/>
  <c r="E52" i="3"/>
  <c r="E53" i="3"/>
  <c r="E54" i="3"/>
  <c r="E55" i="3"/>
  <c r="E59" i="3"/>
  <c r="E60" i="3"/>
  <c r="E62" i="3"/>
  <c r="U39" i="3"/>
  <c r="U35" i="3"/>
  <c r="U34" i="3"/>
  <c r="K39" i="3"/>
  <c r="K37" i="3"/>
  <c r="K34" i="3"/>
  <c r="I39" i="3"/>
  <c r="I36" i="3"/>
  <c r="I34" i="3"/>
  <c r="G34" i="3"/>
  <c r="G32" i="3"/>
  <c r="E23" i="3"/>
  <c r="E26" i="3"/>
  <c r="E34" i="3"/>
  <c r="E19" i="3"/>
  <c r="K102" i="3" l="1"/>
  <c r="U102" i="3"/>
  <c r="E99" i="3"/>
  <c r="E100" i="3"/>
  <c r="G100" i="3"/>
  <c r="G102" i="3" s="1"/>
  <c r="I95" i="3"/>
  <c r="I99" i="3"/>
  <c r="G81" i="3"/>
  <c r="E91" i="3"/>
  <c r="E83" i="3"/>
  <c r="E75" i="3"/>
  <c r="G74" i="3"/>
  <c r="G82" i="3"/>
  <c r="U72" i="3"/>
  <c r="U80" i="3"/>
  <c r="U88" i="3"/>
  <c r="E82" i="3"/>
  <c r="E74" i="3"/>
  <c r="G83" i="3"/>
  <c r="U73" i="3"/>
  <c r="U81" i="3"/>
  <c r="G73" i="3"/>
  <c r="E81" i="3"/>
  <c r="E73" i="3"/>
  <c r="K72" i="3"/>
  <c r="K80" i="3"/>
  <c r="K88" i="3"/>
  <c r="I64" i="3"/>
  <c r="E51" i="3"/>
  <c r="I45" i="3"/>
  <c r="E48" i="3"/>
  <c r="I41" i="3"/>
  <c r="E39" i="3"/>
  <c r="K41" i="3"/>
  <c r="E32" i="3"/>
  <c r="K33" i="3"/>
  <c r="U41" i="3"/>
  <c r="U33" i="3"/>
  <c r="G57" i="3"/>
  <c r="G58" i="3"/>
  <c r="K45" i="3"/>
  <c r="K61" i="3"/>
  <c r="G59" i="3"/>
  <c r="U64" i="3"/>
  <c r="U67" i="3" s="1"/>
  <c r="E58" i="3"/>
  <c r="E50" i="3"/>
  <c r="K64" i="3"/>
  <c r="G64" i="3"/>
  <c r="E57" i="3"/>
  <c r="E49" i="3"/>
  <c r="E29" i="3"/>
  <c r="K38" i="3"/>
  <c r="E36" i="3"/>
  <c r="E20" i="3"/>
  <c r="I21" i="3"/>
  <c r="I37" i="3"/>
  <c r="E27" i="3"/>
  <c r="G36" i="3"/>
  <c r="I30" i="3"/>
  <c r="I38" i="3"/>
  <c r="E30" i="3"/>
  <c r="E21" i="3"/>
  <c r="E28" i="3"/>
  <c r="G29" i="3"/>
  <c r="G37" i="3"/>
  <c r="E41" i="3"/>
  <c r="E25" i="3"/>
  <c r="G38" i="3"/>
  <c r="I92" i="3"/>
  <c r="I102" i="3" l="1"/>
  <c r="D9" i="12"/>
  <c r="E6" i="12"/>
  <c r="K9" i="12"/>
  <c r="F9" i="12"/>
  <c r="K7" i="12"/>
  <c r="E102" i="3"/>
  <c r="C9" i="12" s="1"/>
  <c r="K67" i="3"/>
  <c r="E92" i="3"/>
  <c r="I67" i="3"/>
  <c r="K92" i="3"/>
  <c r="U92" i="3"/>
  <c r="G92" i="3"/>
  <c r="U42" i="3"/>
  <c r="G42" i="3"/>
  <c r="I42" i="3"/>
  <c r="E42" i="3"/>
  <c r="E67" i="3"/>
  <c r="G67" i="3"/>
  <c r="K42" i="3"/>
  <c r="T103" i="3" l="1"/>
  <c r="T107" i="3" s="1"/>
  <c r="J103" i="3"/>
  <c r="J107" i="3" s="1"/>
  <c r="D103" i="3"/>
  <c r="F103" i="3"/>
  <c r="F107" i="3" s="1"/>
  <c r="H103" i="3"/>
  <c r="H104" i="3" s="1"/>
  <c r="E9" i="12"/>
  <c r="C8" i="12"/>
  <c r="D6" i="12"/>
  <c r="K8" i="12"/>
  <c r="F8" i="12"/>
  <c r="K6" i="12"/>
  <c r="E8" i="12"/>
  <c r="C6" i="12"/>
  <c r="D8" i="12"/>
  <c r="F6" i="12"/>
  <c r="C7" i="12"/>
  <c r="E7" i="12"/>
  <c r="D7" i="12"/>
  <c r="F7" i="12"/>
  <c r="T104" i="3" l="1"/>
  <c r="J104" i="3"/>
  <c r="H107" i="3"/>
  <c r="C111" i="3"/>
  <c r="C5" i="12"/>
  <c r="F5" i="12"/>
  <c r="F11" i="12" s="1"/>
  <c r="F12" i="12" s="1"/>
  <c r="F14" i="12" s="1"/>
  <c r="K5" i="12"/>
  <c r="K11" i="12" s="1"/>
  <c r="K12" i="12" s="1"/>
  <c r="K14" i="12" s="1"/>
  <c r="K15" i="12" s="1"/>
  <c r="K18" i="12" s="1"/>
  <c r="K20" i="12" s="1"/>
  <c r="D5" i="12"/>
  <c r="D11" i="12" s="1"/>
  <c r="D12" i="12" s="1"/>
  <c r="D14" i="12" s="1"/>
  <c r="D15" i="12" s="1"/>
  <c r="D18" i="12" s="1"/>
  <c r="E5" i="12"/>
  <c r="E11" i="12" s="1"/>
  <c r="E12" i="12" s="1"/>
  <c r="E14" i="12" s="1"/>
  <c r="E15" i="12" s="1"/>
  <c r="E18" i="12" s="1"/>
  <c r="E20" i="12" s="1"/>
  <c r="D20" i="12" l="1"/>
  <c r="C11" i="12"/>
  <c r="K16" i="12"/>
  <c r="E16" i="12"/>
  <c r="F15" i="12"/>
  <c r="F18" i="12" s="1"/>
  <c r="F20" i="12" s="1"/>
  <c r="D16" i="12"/>
  <c r="D107" i="3"/>
  <c r="D109" i="3" s="1"/>
  <c r="D106" i="3"/>
  <c r="F106" i="3" s="1"/>
  <c r="H106" i="3" s="1"/>
  <c r="J106" i="3" s="1"/>
  <c r="L106" i="3" s="1"/>
  <c r="N106" i="3" s="1"/>
  <c r="P106" i="3" s="1"/>
  <c r="R106" i="3" s="1"/>
  <c r="T106" i="3" s="1"/>
  <c r="V106" i="3" s="1"/>
  <c r="X106" i="3" s="1"/>
  <c r="Z106" i="3" s="1"/>
  <c r="AB106" i="3" s="1"/>
  <c r="AD106" i="3" s="1"/>
  <c r="AF106" i="3" s="1"/>
  <c r="AH106" i="3" s="1"/>
  <c r="AJ106" i="3" s="1"/>
  <c r="AL106" i="3" s="1"/>
  <c r="AN106" i="3" s="1"/>
  <c r="AP106" i="3" s="1"/>
  <c r="C12" i="12" l="1"/>
  <c r="C14" i="12" s="1"/>
  <c r="F109" i="3"/>
  <c r="H109" i="3" s="1"/>
  <c r="J109" i="3" s="1"/>
  <c r="L109" i="3" s="1"/>
  <c r="N109" i="3" s="1"/>
  <c r="P109" i="3" s="1"/>
  <c r="R109" i="3" s="1"/>
  <c r="T109" i="3" s="1"/>
  <c r="V109" i="3" s="1"/>
  <c r="X109" i="3" s="1"/>
  <c r="Z109" i="3" s="1"/>
  <c r="AB109" i="3" s="1"/>
  <c r="AD109" i="3" s="1"/>
  <c r="AF109" i="3" s="1"/>
  <c r="AH109" i="3" s="1"/>
  <c r="AJ109" i="3" s="1"/>
  <c r="AL109" i="3" s="1"/>
  <c r="AN109" i="3" s="1"/>
  <c r="AP109" i="3" s="1"/>
  <c r="F16" i="12"/>
  <c r="C15" i="12" l="1"/>
  <c r="C18" i="12" s="1"/>
  <c r="C16" i="12" l="1"/>
  <c r="C19" i="12"/>
  <c r="C21" i="12"/>
  <c r="B25" i="12"/>
  <c r="B27" i="12"/>
  <c r="B28" i="12"/>
  <c r="B29" i="12"/>
  <c r="C20" i="12"/>
  <c r="D21" i="12" l="1"/>
  <c r="C44" i="12"/>
  <c r="C45" i="12" s="1"/>
  <c r="D19" i="12"/>
  <c r="C39" i="12"/>
  <c r="C40" i="12" s="1"/>
  <c r="E19" i="12" l="1"/>
  <c r="D39" i="12"/>
  <c r="D40" i="12" s="1"/>
  <c r="D44" i="12"/>
  <c r="D45" i="12" s="1"/>
  <c r="E21" i="12"/>
  <c r="F21" i="12" l="1"/>
  <c r="E44" i="12"/>
  <c r="E45" i="12" s="1"/>
  <c r="F19" i="12"/>
  <c r="E39" i="12"/>
  <c r="E40" i="12" s="1"/>
  <c r="F39" i="12" l="1"/>
  <c r="F40" i="12" s="1"/>
  <c r="G19" i="12"/>
  <c r="G21" i="12"/>
  <c r="F44" i="12"/>
  <c r="F45" i="12" s="1"/>
  <c r="H19" i="12" l="1"/>
  <c r="G39" i="12"/>
  <c r="G40" i="12" s="1"/>
  <c r="H21" i="12"/>
  <c r="G44" i="12"/>
  <c r="G45" i="12" s="1"/>
  <c r="H44" i="12" l="1"/>
  <c r="H45" i="12" s="1"/>
  <c r="I21" i="12"/>
  <c r="I19" i="12"/>
  <c r="H39" i="12"/>
  <c r="H40" i="12" s="1"/>
  <c r="J19" i="12" l="1"/>
  <c r="I39" i="12"/>
  <c r="I40" i="12" s="1"/>
  <c r="I44" i="12"/>
  <c r="I45" i="12" s="1"/>
  <c r="J21" i="12"/>
  <c r="K21" i="12" l="1"/>
  <c r="J44" i="12"/>
  <c r="J45" i="12" s="1"/>
  <c r="J39" i="12"/>
  <c r="J40" i="12" s="1"/>
  <c r="K19" i="12"/>
  <c r="K39" i="12" l="1"/>
  <c r="K40" i="12" s="1"/>
  <c r="L19" i="12"/>
  <c r="K44" i="12"/>
  <c r="K45" i="12" s="1"/>
  <c r="L21" i="12"/>
  <c r="M21" i="12" l="1"/>
  <c r="L44" i="12"/>
  <c r="L45" i="12" s="1"/>
  <c r="L39" i="12"/>
  <c r="L40" i="12" s="1"/>
  <c r="M19" i="12"/>
  <c r="N19" i="12" l="1"/>
  <c r="M39" i="12"/>
  <c r="M40" i="12" s="1"/>
  <c r="N21" i="12"/>
  <c r="M44" i="12"/>
  <c r="M45" i="12" s="1"/>
  <c r="O21" i="12" l="1"/>
  <c r="N44" i="12"/>
  <c r="N39" i="12"/>
  <c r="N40" i="12" s="1"/>
  <c r="O19" i="12"/>
  <c r="O39" i="12" l="1"/>
  <c r="O40" i="12" s="1"/>
  <c r="P19" i="12"/>
  <c r="N45" i="12"/>
  <c r="N51" i="12"/>
  <c r="P21" i="12"/>
  <c r="O44" i="12"/>
  <c r="O45" i="12" s="1"/>
  <c r="Q19" i="12" l="1"/>
  <c r="P39" i="12"/>
  <c r="P40" i="12" s="1"/>
  <c r="Q21" i="12"/>
  <c r="P44" i="12"/>
  <c r="P45" i="12" s="1"/>
  <c r="R21" i="12" l="1"/>
  <c r="Q44" i="12"/>
  <c r="Q45" i="12" s="1"/>
  <c r="Q39" i="12"/>
  <c r="Q40" i="12" s="1"/>
  <c r="R19" i="12"/>
  <c r="S19" i="12" l="1"/>
  <c r="R39" i="12"/>
  <c r="R40" i="12" s="1"/>
  <c r="S21" i="12"/>
  <c r="R44" i="12"/>
  <c r="R45" i="12" s="1"/>
  <c r="T21" i="12" l="1"/>
  <c r="S44" i="12"/>
  <c r="S45" i="12" s="1"/>
  <c r="S39" i="12"/>
  <c r="S40" i="12" s="1"/>
  <c r="T19" i="12"/>
  <c r="U19" i="12" l="1"/>
  <c r="T39" i="12"/>
  <c r="T40" i="12" s="1"/>
  <c r="U21" i="12"/>
  <c r="T44" i="12"/>
  <c r="T45" i="12" s="1"/>
  <c r="V21" i="12" l="1"/>
  <c r="V44" i="12" s="1"/>
  <c r="U44" i="12"/>
  <c r="U45" i="12" s="1"/>
  <c r="V19" i="12"/>
  <c r="V39" i="12" s="1"/>
  <c r="U39" i="12"/>
  <c r="U40" i="12" s="1"/>
  <c r="V40" i="12" l="1"/>
  <c r="B41" i="12" s="1"/>
  <c r="B30" i="12" s="1"/>
  <c r="V45" i="12"/>
  <c r="B46" i="12" s="1"/>
  <c r="B31" i="12" s="1"/>
</calcChain>
</file>

<file path=xl/sharedStrings.xml><?xml version="1.0" encoding="utf-8"?>
<sst xmlns="http://schemas.openxmlformats.org/spreadsheetml/2006/main" count="519" uniqueCount="308">
  <si>
    <t>A.1. Preparo de Solo</t>
  </si>
  <si>
    <t>Gradagem Pesada (2x)</t>
  </si>
  <si>
    <t>HM TP 4x4 85cv + Grade aradora 16x26</t>
  </si>
  <si>
    <t>Gradagem Niveladora (2x)</t>
  </si>
  <si>
    <t>HM TP 4x4 85cv + Grade Niveladora 20x20</t>
  </si>
  <si>
    <t>Calagem</t>
  </si>
  <si>
    <t>HM TP 4x4 85cv + Distribuidor Calcário 2,3m³</t>
  </si>
  <si>
    <t>Construção de Niveladas</t>
  </si>
  <si>
    <t>HM TP 4x4 85cv + Terraceador de Arrasto 14 discos</t>
  </si>
  <si>
    <t>Construção de Carreadores</t>
  </si>
  <si>
    <t>Motoniveladora 125cv</t>
  </si>
  <si>
    <t>A.2. Implantação</t>
  </si>
  <si>
    <t>Sulc. da Linha de Plantio (2x)</t>
  </si>
  <si>
    <t>HM TP 4x4 85cv + Sulcador 1 linha</t>
  </si>
  <si>
    <t>Adubação de Cova</t>
  </si>
  <si>
    <t>HM TP 4x4 85cv + Cultivador Adubador (7 enxadas)</t>
  </si>
  <si>
    <t>Distribuição de Mudas</t>
  </si>
  <si>
    <t>HM TP 4x4 85cv + Carreta madeira (4000kg)</t>
  </si>
  <si>
    <t>Rega das Mudas (4x)</t>
  </si>
  <si>
    <t>Quebra vento</t>
  </si>
  <si>
    <t>Replantio</t>
  </si>
  <si>
    <t>A.3. Tratos Culturais</t>
  </si>
  <si>
    <t>Pulverização (11,11,17x)</t>
  </si>
  <si>
    <t>HM TP 4x4 85cv + Pulverizador Turboatomizador 2000l</t>
  </si>
  <si>
    <t>Pulverização (14x)</t>
  </si>
  <si>
    <t>Roçagem (4x)</t>
  </si>
  <si>
    <t>HM TP 4x4 85cv + Roçadeira central</t>
  </si>
  <si>
    <t>Combate à Mosca (12x)</t>
  </si>
  <si>
    <t>HM TP 4x4 85cv + Canhão</t>
  </si>
  <si>
    <t>Gradagem nas Entrelinhas</t>
  </si>
  <si>
    <t>Aplic. de Herbicida (1,2,2,2x)</t>
  </si>
  <si>
    <t>HM TP 4x4 85cv + Pulverizador 400litros</t>
  </si>
  <si>
    <t>Adubação (4x)</t>
  </si>
  <si>
    <t>HM TP 4x4 85cv + Adubador à lanço (1550kg)</t>
  </si>
  <si>
    <t>Manutenção de Carreador</t>
  </si>
  <si>
    <t>HM TP 4x4 85cv + Plaina Traseira 2,3m</t>
  </si>
  <si>
    <t>A.4. Colheita</t>
  </si>
  <si>
    <t>Colheita</t>
  </si>
  <si>
    <t>HM TP 4x4 85cv + HM Caminhão Truck</t>
  </si>
  <si>
    <t>Subtotal A</t>
  </si>
  <si>
    <t>B.1. Preparo de Solo</t>
  </si>
  <si>
    <t>Homem-dia</t>
  </si>
  <si>
    <t>Loc. niv. terr. carr.</t>
  </si>
  <si>
    <t>Dia técnico</t>
  </si>
  <si>
    <t>B.2. Implantação</t>
  </si>
  <si>
    <t>Prep. estaca/Demarc. cova</t>
  </si>
  <si>
    <t>Abertura de Cova</t>
  </si>
  <si>
    <t>Plantio</t>
  </si>
  <si>
    <t>Rega das Mudas</t>
  </si>
  <si>
    <t>B.3. Tratos Culturais</t>
  </si>
  <si>
    <t>Pulverização (9,9,15x)</t>
  </si>
  <si>
    <t>Capina Manual (2x)</t>
  </si>
  <si>
    <t>Desbrotas (4,2,1x)</t>
  </si>
  <si>
    <t>Poda de Limpeza</t>
  </si>
  <si>
    <t>Combate à Formiga (12x)</t>
  </si>
  <si>
    <t>Limpeza pomar / Podas</t>
  </si>
  <si>
    <t>Inspeção de pragas/doenças(*)</t>
  </si>
  <si>
    <t>B.4. Colheita</t>
  </si>
  <si>
    <t>empreita (cx 40,8 kg)</t>
  </si>
  <si>
    <t>Subtotal B</t>
  </si>
  <si>
    <t>C.1. Fertilizantes (*)</t>
  </si>
  <si>
    <t>Calcário</t>
  </si>
  <si>
    <t>R$/tonelada</t>
  </si>
  <si>
    <t>Superfosfato Simples</t>
  </si>
  <si>
    <t>Cloreto de Potássio</t>
  </si>
  <si>
    <t>Sulfato de amônio</t>
  </si>
  <si>
    <t>Uréia</t>
  </si>
  <si>
    <t>Esterco de Galinha</t>
  </si>
  <si>
    <t>Sulfato de Zinco</t>
  </si>
  <si>
    <t>R$/kg</t>
  </si>
  <si>
    <t>Sulfato de Manganês</t>
  </si>
  <si>
    <t>Ácido Bórico</t>
  </si>
  <si>
    <t>C.2. Fitossanitários</t>
  </si>
  <si>
    <t>Espalhante</t>
  </si>
  <si>
    <t>R$/litro</t>
  </si>
  <si>
    <t>Óleo Mineral</t>
  </si>
  <si>
    <t>Acaricida</t>
  </si>
  <si>
    <t>Fungicida</t>
  </si>
  <si>
    <t>Inseticida</t>
  </si>
  <si>
    <t>Formicida</t>
  </si>
  <si>
    <t>Isca p/ Mosca</t>
  </si>
  <si>
    <t>C.3. Herbicidas</t>
  </si>
  <si>
    <t>Pós Emergente</t>
  </si>
  <si>
    <t>C.4. Mudas</t>
  </si>
  <si>
    <t>Mudas de laranja</t>
  </si>
  <si>
    <t>R$/unidade</t>
  </si>
  <si>
    <t>Mudas de grevilha</t>
  </si>
  <si>
    <t>Subtotal C</t>
  </si>
  <si>
    <t>Viagens</t>
  </si>
  <si>
    <t>R$/ha</t>
  </si>
  <si>
    <t>Assistência Técnica</t>
  </si>
  <si>
    <t>Contabil./Escritório</t>
  </si>
  <si>
    <t>M.O. Administrativa</t>
  </si>
  <si>
    <t>Luz/Telefone</t>
  </si>
  <si>
    <t>Conserv./Manutenção</t>
  </si>
  <si>
    <t>Impostos/Taxas</t>
  </si>
  <si>
    <t>% Receita</t>
  </si>
  <si>
    <t>Subtotal D</t>
  </si>
  <si>
    <t>Custo Total (R$/ha/ano)</t>
  </si>
  <si>
    <t>Custo Total (R$/cx/ano)</t>
  </si>
  <si>
    <t>Receita (R$/ha/ano)</t>
  </si>
  <si>
    <t>DESCRIÇÃO</t>
  </si>
  <si>
    <t>ESPECIFICAÇÃO</t>
  </si>
  <si>
    <t>VALOR UNITÁRIO</t>
  </si>
  <si>
    <t>A - OPERAÇÕES MECANIZADAS   </t>
  </si>
  <si>
    <t>B - OPERAÇÕES MANUAIS        </t>
  </si>
  <si>
    <t> C - INSUMOS (CIF)</t>
  </si>
  <si>
    <t>ANO 4</t>
  </si>
  <si>
    <t>ANO 5</t>
  </si>
  <si>
    <t>ANO 6</t>
  </si>
  <si>
    <t>ANO 7</t>
  </si>
  <si>
    <t>ANO 8</t>
  </si>
  <si>
    <t>ANO 9</t>
  </si>
  <si>
    <t>Produtividade Esperada - Cx 40,8Kg/planta</t>
  </si>
  <si>
    <t>Idade</t>
  </si>
  <si>
    <t>Cx/Planta</t>
  </si>
  <si>
    <t>Cx/Há</t>
  </si>
  <si>
    <t>Colheita/Carregamento/Transporte</t>
  </si>
  <si>
    <t>ANO 3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</si>
  <si>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</si>
  <si>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</si>
  <si>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</si>
  <si>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</si>
  <si>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</si>
  <si>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</si>
  <si>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</si>
  <si>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</si>
  <si>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</si>
  <si>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</si>
  <si>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</si>
  <si>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1</t>
  </si>
  <si>
    <t>ANO 2</t>
  </si>
  <si>
    <t>Média</t>
  </si>
  <si>
    <t>PRODUÇÃO</t>
  </si>
  <si>
    <t>Laranja Posta - Indústria - Preço Médio - Período de Jun/fev</t>
  </si>
  <si>
    <t>Fonte: CEPEA</t>
  </si>
  <si>
    <t>R$/caixa de 40,8kg</t>
  </si>
  <si>
    <t>Araraquara</t>
  </si>
  <si>
    <t>Restante</t>
  </si>
  <si>
    <t>Dólar Médio</t>
  </si>
  <si>
    <t>CAGR</t>
  </si>
  <si>
    <t>VF</t>
  </si>
  <si>
    <t>Vo</t>
  </si>
  <si>
    <t>n</t>
  </si>
  <si>
    <t>Custo por caixa produzida na vida útil (CX 40,8 Kg)</t>
  </si>
  <si>
    <t>Quadriciclo</t>
  </si>
  <si>
    <t>Analise Solo e Foliar</t>
  </si>
  <si>
    <t>R$/Ha</t>
  </si>
  <si>
    <t>Custo Total (R$/Ano)</t>
  </si>
  <si>
    <t>Receita Anual ( R$/Ano)</t>
  </si>
  <si>
    <t>Resultado Acumulado (R$/Ano)</t>
  </si>
  <si>
    <t>Financiamento</t>
  </si>
  <si>
    <t xml:space="preserve">Ano de Plantio 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</si>
  <si>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</si>
  <si>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</si>
  <si>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</si>
  <si>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</si>
  <si>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</si>
  <si>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</si>
  <si>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</si>
  <si>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</si>
  <si>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</si>
  <si>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</si>
  <si>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</si>
  <si>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</si>
  <si>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</si>
  <si>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</si>
  <si>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</si>
  <si>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</si>
  <si>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</si>
  <si>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</si>
  <si>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</si>
  <si>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</si>
  <si>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 xml:space="preserve">Período </t>
  </si>
  <si>
    <t xml:space="preserve">Ivestimento </t>
  </si>
  <si>
    <t xml:space="preserve">Receita Operacional </t>
  </si>
  <si>
    <t>Total Administrativo + Inflação</t>
  </si>
  <si>
    <t>Custo Total</t>
  </si>
  <si>
    <t xml:space="preserve">Lucro Operacional Bruto </t>
  </si>
  <si>
    <t>Depreciação</t>
  </si>
  <si>
    <t>Lucro Tributável</t>
  </si>
  <si>
    <t xml:space="preserve">Imposto de Renda </t>
  </si>
  <si>
    <t xml:space="preserve">Lucro Liquido </t>
  </si>
  <si>
    <t>Juros</t>
  </si>
  <si>
    <t>Fluxo de Caixa Acumulado</t>
  </si>
  <si>
    <t>Fluxo de Caixa Descontado</t>
  </si>
  <si>
    <t>Fluxo de Caixa Acumulado Descontado</t>
  </si>
  <si>
    <t xml:space="preserve">Análises Viabilidade </t>
  </si>
  <si>
    <t xml:space="preserve">VPL </t>
  </si>
  <si>
    <t>Indice Lucratividade</t>
  </si>
  <si>
    <t>TIR</t>
  </si>
  <si>
    <t xml:space="preserve">Payback Simples </t>
  </si>
  <si>
    <t xml:space="preserve">Payback Descontado </t>
  </si>
  <si>
    <t>R$ Unitário</t>
  </si>
  <si>
    <t>Trator 90 cv</t>
  </si>
  <si>
    <t>Pulverizador</t>
  </si>
  <si>
    <t>Retroescavadeira</t>
  </si>
  <si>
    <t>Trator 125 cv</t>
  </si>
  <si>
    <t xml:space="preserve">Caminhão Pipa semi novo </t>
  </si>
  <si>
    <t>Barra de Herbicida</t>
  </si>
  <si>
    <t xml:space="preserve">Moto 160 cc </t>
  </si>
  <si>
    <t>Podadeira (pomar adulto)</t>
  </si>
  <si>
    <t>Roçadeira</t>
  </si>
  <si>
    <t>Carreta</t>
  </si>
  <si>
    <t>Adubadeira</t>
  </si>
  <si>
    <t>Guincho</t>
  </si>
  <si>
    <t xml:space="preserve">Sulcador </t>
  </si>
  <si>
    <t xml:space="preserve">Tanque 2000 L </t>
  </si>
  <si>
    <t>Tanque 6000 L, sem bomba</t>
  </si>
  <si>
    <t>Aparelho Drench</t>
  </si>
  <si>
    <t>Trincha</t>
  </si>
  <si>
    <t>Grade pesada</t>
  </si>
  <si>
    <t>Grade niveladora</t>
  </si>
  <si>
    <t>Carreta Transbordo</t>
  </si>
  <si>
    <t xml:space="preserve">Total Implemento Capex </t>
  </si>
  <si>
    <t xml:space="preserve">Ivestimento Total Capex </t>
  </si>
  <si>
    <t>RESUMO DE MATERIAIS</t>
  </si>
  <si>
    <t>VALOR POR OBRA</t>
  </si>
  <si>
    <t>NUMERO DE OBRAS</t>
  </si>
  <si>
    <t>TOTAL</t>
  </si>
  <si>
    <t>LAVADOR</t>
  </si>
  <si>
    <t>TANQUE DE COMBUSTIVEL</t>
  </si>
  <si>
    <t>TOTAL GERAL MATERIAIS</t>
  </si>
  <si>
    <t>RESUMO DE MÃO DE OBRA</t>
  </si>
  <si>
    <t xml:space="preserve">FOSSA </t>
  </si>
  <si>
    <t>TOTAL GERAL M.O</t>
  </si>
  <si>
    <t>SEDE</t>
  </si>
  <si>
    <t>ALMOXARIFADO</t>
  </si>
  <si>
    <t>PORTARIA/RODOLUVEL</t>
  </si>
  <si>
    <t>PACKING HOUSE</t>
  </si>
  <si>
    <t>BALANÇA</t>
  </si>
  <si>
    <t>Receita R$/Há</t>
  </si>
  <si>
    <t xml:space="preserve">Custos Fixos + Variaveis </t>
  </si>
  <si>
    <t>Ano</t>
  </si>
  <si>
    <t>IPCA</t>
  </si>
  <si>
    <t>Fonte: https://www.itau.com.br/itaubba-pt/analises-economicas/projecoes/longo-prazo-novembro-2020</t>
  </si>
  <si>
    <t>OFICINA</t>
  </si>
  <si>
    <t>Resultado Acumulado (R$/há)</t>
  </si>
  <si>
    <t>FORMAÇÃO </t>
  </si>
  <si>
    <t>INVESTIMENTO</t>
  </si>
  <si>
    <t>DEPRECIAÇÃO</t>
  </si>
  <si>
    <t>Maquina</t>
  </si>
  <si>
    <t>Implemento</t>
  </si>
  <si>
    <t>TOTAL GERAL MAT. + M.O.</t>
  </si>
  <si>
    <t>IMOBILIZADO</t>
  </si>
  <si>
    <t>DEPRECIAÇÃO POR ANO</t>
  </si>
  <si>
    <t>Total Insumos + Variação despesas</t>
  </si>
  <si>
    <t>Total Mão de Obra + Variação despesas</t>
  </si>
  <si>
    <t>Total Maquinas + Variação despesas</t>
  </si>
  <si>
    <r>
      <rPr>
        <b/>
        <sz val="10"/>
        <rFont val="Times New Roman"/>
        <family val="1"/>
      </rPr>
      <t> Qtde.</t>
    </r>
  </si>
  <si>
    <r>
      <rPr>
        <b/>
        <sz val="10"/>
        <rFont val="Times New Roman"/>
        <family val="1"/>
      </rPr>
      <t xml:space="preserve">  Total   </t>
    </r>
  </si>
  <si>
    <r>
      <rPr>
        <b/>
        <sz val="10"/>
        <rFont val="Times New Roman"/>
        <family val="1"/>
      </rPr>
      <t>  Total</t>
    </r>
  </si>
  <si>
    <r>
      <rPr>
        <b/>
        <sz val="10"/>
        <rFont val="Times New Roman"/>
        <family val="1"/>
      </rPr>
      <t xml:space="preserve">  Total  </t>
    </r>
  </si>
  <si>
    <r>
      <rPr>
        <b/>
        <sz val="10"/>
        <rFont val="Times New Roman"/>
        <family val="1"/>
      </rPr>
      <t>  Total  </t>
    </r>
  </si>
  <si>
    <r>
      <rPr>
        <u/>
        <sz val="10"/>
        <rFont val="Times New Roman"/>
        <family val="1"/>
      </rPr>
      <t>D - ADMINIS</t>
    </r>
    <r>
      <rPr>
        <sz val="10"/>
        <rFont val="Times New Roman"/>
        <family val="1"/>
      </rPr>
      <t>T</t>
    </r>
    <r>
      <rPr>
        <u/>
        <sz val="10"/>
        <rFont val="Times New Roman"/>
        <family val="1"/>
      </rPr>
      <t>RAÇÃO</t>
    </r>
  </si>
  <si>
    <t>Suporte</t>
  </si>
  <si>
    <t>Payback Simples</t>
  </si>
  <si>
    <t xml:space="preserve">TMA </t>
  </si>
  <si>
    <t>Fluxo de Caixa mensal</t>
  </si>
  <si>
    <t>Capital Requerido</t>
  </si>
  <si>
    <t>Total de plantas</t>
  </si>
  <si>
    <t>Variedade</t>
  </si>
  <si>
    <t>Porta Enxerto</t>
  </si>
  <si>
    <t>Área</t>
  </si>
  <si>
    <t>Plantas</t>
  </si>
  <si>
    <t>%</t>
  </si>
  <si>
    <t>Limão Siciliano AB</t>
  </si>
  <si>
    <t xml:space="preserve">Fly-Dragon </t>
  </si>
  <si>
    <t>Laranja Azeda</t>
  </si>
  <si>
    <t>HAMLIN</t>
  </si>
  <si>
    <t>Csw</t>
  </si>
  <si>
    <t>Limão Cravo</t>
  </si>
  <si>
    <t>Pêra</t>
  </si>
  <si>
    <t>Citrandarin</t>
  </si>
  <si>
    <t>Rubi</t>
  </si>
  <si>
    <t>Valência</t>
  </si>
  <si>
    <t>Cleopatra</t>
  </si>
  <si>
    <t>Folha Murcha</t>
  </si>
  <si>
    <t>Lima</t>
  </si>
  <si>
    <t>P trifoliada</t>
  </si>
  <si>
    <t>Baianinha</t>
  </si>
  <si>
    <t>Produto</t>
  </si>
  <si>
    <t>Região</t>
  </si>
  <si>
    <t>Moeda</t>
  </si>
  <si>
    <t>Unidade</t>
  </si>
  <si>
    <t>Preço</t>
  </si>
  <si>
    <t>Laranja Baia - Árvore - Mercado</t>
  </si>
  <si>
    <t>Limeira (região)</t>
  </si>
  <si>
    <t>R$</t>
  </si>
  <si>
    <t>caixa 40,8 Kg</t>
  </si>
  <si>
    <t>Laranja Lima - Árvore - Mercado</t>
  </si>
  <si>
    <t>Laranja Natal/Valência (Mercado Árvore)</t>
  </si>
  <si>
    <t>Laranja Pêra - Árvore - Mercado</t>
  </si>
  <si>
    <t>Preço da Laranja - Posta - Indústria (Precoce)</t>
  </si>
  <si>
    <t>Laranja - Posta - Indústria</t>
  </si>
  <si>
    <t>Área total (ha)</t>
  </si>
  <si>
    <t>Área plantada (ha)</t>
  </si>
  <si>
    <t>Hamilin</t>
  </si>
  <si>
    <t>Natal</t>
  </si>
  <si>
    <t>Mercado</t>
  </si>
  <si>
    <t>Projeto Fazenda Curió</t>
  </si>
  <si>
    <t>Preço médio em 2019/2020 (30% mesa e 70% indústria)(CX 40,8 Kg)</t>
  </si>
  <si>
    <t>R$/Caixas</t>
  </si>
  <si>
    <t>Densidade</t>
  </si>
  <si>
    <t>Indústria</t>
  </si>
  <si>
    <t>% da produção</t>
  </si>
  <si>
    <t>Hamlin</t>
  </si>
  <si>
    <t>RUBI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</si>
</sst>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  <numFmt numFmtId="165" formatCode="0.0%"/>
    <numFmt numFmtId="166" formatCode="#,##0_ ;[Red]\-#,##0\ "/>
    <numFmt numFmtId="167" formatCode="_-&quot;R$&quot;* #,##0.00_-;\-&quot;R$&quot;* #,##0.00_-;_-&quot;R$&quot;* &quot;-&quot;??_-;_-@_-"/>
    <numFmt numFmtId="168" formatCode="0.000000"/>
    <numFmt numFmtId="169" formatCode="0.00000"/>
    <numFmt numFmtId="170" formatCode="0.0000"/>
    <numFmt numFmtId="171" formatCode="0.0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_);_(* \(#,##0.00\);_(* &quot;-&quot;?_);_(@_)"/>
    <numFmt numFmtId="176" formatCode="&quot;R$ &quot;#,##0.0;\(&quot;R$ &quot;#,##0.0\)"/>
    <numFmt numFmtId="177" formatCode="&quot;R$ &quot;#,##0.00;\(&quot;R$ &quot;#,##0.00\)"/>
    <numFmt numFmtId="178" formatCode="#,##0.0_);\(#,##0.0\)"/>
    <numFmt numFmtId="179" formatCode="\£\ #,##0_);[Red]\(\£\ #,##0\)"/>
    <numFmt numFmtId="180" formatCode="\¥\ #,##0_);[Red]\(\¥\ #,##0\)"/>
    <numFmt numFmtId="181" formatCode="_(* #,##0.000_);_(* \(#,##0.000\);_(* \-??_);_(@_)"/>
    <numFmt numFmtId="182" formatCode="dd/mm/yy;@"/>
    <numFmt numFmtId="183" formatCode="#,##0.0_);[Red]\(#,##0.0\)"/>
    <numFmt numFmtId="184" formatCode="&quot;R$ &quot;#,##0.0_);[Red]\(&quot;R$ &quot;#,##0.0\)"/>
    <numFmt numFmtId="185" formatCode="#,##0\ \ "/>
    <numFmt numFmtId="186" formatCode="0.0%\ \ "/>
    <numFmt numFmtId="187" formatCode="_(* #,##0.0_);_(* \(#,##0.0\);_(* &quot;-&quot;?_);_(@_)"/>
    <numFmt numFmtId="188" formatCode="#,##0.00\ &quot;m³/d&quot;"/>
    <numFmt numFmtId="189" formatCode="0.00_)"/>
    <numFmt numFmtId="190" formatCode="0.00000000000"/>
    <numFmt numFmtId="191" formatCode="##&quot;.&quot;##&quot;.&quot;####"/>
    <numFmt numFmtId="192" formatCode="_(* #,##0.00_);_(* \(#,##0.00\);_(* &quot;-&quot;_);_(@_)"/>
    <numFmt numFmtId="193" formatCode="#,##0_%_);\(#,##0\)_%;#,##0_%_);@_%_)"/>
    <numFmt numFmtId="194" formatCode="#,##0.00_%_);\(#,##0.00\)_%;#,##0.00_%_);@_%_)"/>
    <numFmt numFmtId="195" formatCode="&quot;R$ &quot;#,##0.0000"/>
    <numFmt numFmtId="196" formatCode="#,##0;\(#,##0\)"/>
    <numFmt numFmtId="197" formatCode="&quot;£&quot;#,##0.00;\(&quot;£&quot;#,##0.00\)"/>
    <numFmt numFmtId="198" formatCode="&quot;R$ &quot;#,##0_%_);\(&quot;R$ &quot;#,##0\)_%;&quot;R$ &quot;#,##0_%_);@_%_)"/>
    <numFmt numFmtId="199" formatCode="_(&quot;R$ &quot;* #,##0.00_);_(&quot;R$ &quot;* \(#,##0.00\);_(&quot;R$ &quot;* &quot;-&quot;??_);_(@_)"/>
    <numFmt numFmtId="200" formatCode="&quot;R$ &quot;#,##0.00_%_);\(&quot;R$ &quot;#,##0.00\)_%;&quot;R$ &quot;#,##0.00_%_);@_%_)"/>
    <numFmt numFmtId="201" formatCode="_(&quot;$&quot;* #,##0.00_);_(&quot;$&quot;* \(#,##0.00\);_(&quot;$&quot;* &quot;-&quot;??_);_(@_)"/>
    <numFmt numFmtId="202" formatCode="&quot;R$ &quot;#,##0.00_)\ \ ;\(&quot;R$ &quot;#,##0.00\)\ \ "/>
    <numFmt numFmtId="203" formatCode="0.0\x"/>
    <numFmt numFmtId="204" formatCode="0.0_);\(0.0\)"/>
    <numFmt numFmtId="205" formatCode="&quot;R$ &quot;#,##0.000_);[Red]\(&quot;R$ &quot;#,##0.00\)"/>
    <numFmt numFmtId="206" formatCode="&quot;R$ &quot;#,##0;\(&quot;R$ &quot;#,##0\)"/>
    <numFmt numFmtId="207" formatCode="mmmm\ d\,\ yyyy"/>
    <numFmt numFmtId="208" formatCode="0.00_);\(0.00\)"/>
    <numFmt numFmtId="209" formatCode=";;;"/>
    <numFmt numFmtId="210" formatCode="&quot;R$ &quot;#,##0.00"/>
    <numFmt numFmtId="211" formatCode="m/d/yy_%_)"/>
    <numFmt numFmtId="212" formatCode="0.00\x"/>
    <numFmt numFmtId="213" formatCode="mmm/yyyy_);;;&quot;  &quot;@"/>
    <numFmt numFmtId="214" formatCode="#,##0.0;\(#,##0.0\)"/>
    <numFmt numFmtId="215" formatCode="0_%_);\(0\)_%;0_%_);@_%_)"/>
    <numFmt numFmtId="216" formatCode="#,###.0"/>
    <numFmt numFmtId="217" formatCode="&quot;R$ &quot;0.0\ &quot;(e)&quot;"/>
    <numFmt numFmtId="218" formatCode="_-* #,##0.00\ [$€]_-;\-* #,##0.00\ [$€]_-;_-* &quot;-&quot;??\ [$€]_-;_-@_-"/>
    <numFmt numFmtId="219" formatCode="0.0000%"/>
    <numFmt numFmtId="220" formatCode="#,##0.000_);\(#,##0.000\)"/>
    <numFmt numFmtId="221" formatCode="0.0\%_);\(0.0\%\);0.0\%_);@_%_)"/>
    <numFmt numFmtId="222" formatCode="General_)"/>
    <numFmt numFmtId="223" formatCode="#,##0.000"/>
    <numFmt numFmtId="224" formatCode="&quot;R$ &quot;#,##0.0_)\ \ ;\(&quot;R$ &quot;#,##0.0\)\ \ "/>
    <numFmt numFmtId="225" formatCode="0.0\ \x\ \ \ \ ;&quot;NM      &quot;;\ 0.0\ \x\ \ \ \ "/>
    <numFmt numFmtId="226" formatCode="0.0%_)\ \ ;\(0.0%\)\ \ "/>
    <numFmt numFmtId="227" formatCode="#,##0.0\ ;\(#,##0.0\)"/>
    <numFmt numFmtId="228" formatCode="0_);\(0\)"/>
    <numFmt numFmtId="229" formatCode="&quot;R$ &quot;0.0\ &quot;(b)&quot;"/>
    <numFmt numFmtId="230" formatCode="#,###.0\ &quot;(b)&quot;"/>
    <numFmt numFmtId="231" formatCode="_-* #,##0.00\ &quot;Kč&quot;_-;\-* #,##0.00\ &quot;Kč&quot;_-;_-* &quot;-&quot;??\ &quot;Kč&quot;_-;_-@_-"/>
    <numFmt numFmtId="232" formatCode="_ * #,##0_ ;_ * \-#,##0_ ;_ * &quot;-&quot;_ ;_ @_ "/>
    <numFmt numFmtId="233" formatCode="_ * #,##0.00_ ;_ * \-#,##0.00_ ;_ * &quot;-&quot;??_ ;_ @_ "/>
    <numFmt numFmtId="234" formatCode="#,##0&quot; m3&quot;"/>
    <numFmt numFmtId="235" formatCode="#,##0&quot; tonne&quot;"/>
    <numFmt numFmtId="236" formatCode="&quot;R$ &quot;#,##0.0_);\(&quot;R$ &quot;#,##0.0\)"/>
    <numFmt numFmtId="237" formatCode="yyyy"/>
    <numFmt numFmtId="238" formatCode="&quot;R$ &quot;0.00_ ;\(&quot;R$ &quot;0.00\)\ ;\ \-\-\ \ "/>
    <numFmt numFmtId="239" formatCode="_ &quot;S/&quot;* #,##0_ ;_ &quot;S/&quot;* \-#,##0_ ;_ &quot;S/&quot;* &quot;-&quot;_ ;_ @_ "/>
    <numFmt numFmtId="240" formatCode="_ &quot;S/&quot;* #,##0.00_ ;_ &quot;S/&quot;* \-#,##0.00_ ;_ &quot;S/&quot;* &quot;-&quot;??_ ;_ @_ "/>
    <numFmt numFmtId="241" formatCode="#,##0.0&quot; m3&quot;"/>
    <numFmt numFmtId="242" formatCode="#,##0.0&quot; MJ/kg&quot;"/>
    <numFmt numFmtId="243" formatCode="0.0\x_)_);&quot;NM&quot;_x_)_);0.0\x_)_);@_%_)"/>
    <numFmt numFmtId="244" formatCode="_ * #,##0.000000_)_C_r_$_ ;_ * \(#,##0.000000\)_C_r_$_ ;_ * &quot;-&quot;??_)_C_r_$_ ;_ @_ "/>
    <numFmt numFmtId="245" formatCode="0000"/>
    <numFmt numFmtId="246" formatCode="#0.0\x"/>
    <numFmt numFmtId="247" formatCode="#,##0.00_)\ \ ;\(#,##0.00\)\ \ "/>
    <numFmt numFmtId="248" formatCode="#,##0&quot;Cr$&quot;_);[Red]\(#,##0&quot;Cr$&quot;\)"/>
    <numFmt numFmtId="249" formatCode="#,##0.000;\(#,##0.000\)"/>
    <numFmt numFmtId="250" formatCode="#,##0.0\x;\(#,##0.0\)\x"/>
    <numFmt numFmtId="251" formatCode="0.0\(\b\)"/>
    <numFmt numFmtId="252" formatCode="0.00%;\(0.00%\)"/>
    <numFmt numFmtId="253" formatCode="&quot;R$ &quot;#,##0.00_);\(&quot;R$ &quot;#,##0.00\)"/>
    <numFmt numFmtId="254" formatCode="&quot;R$ &quot;#,##0.000_);[Red]\(&quot;R$ &quot;#,##0.000\)"/>
    <numFmt numFmtId="255" formatCode="&quot;$&quot;#,##0.00_);\(&quot;$&quot;#,##0.00\)"/>
    <numFmt numFmtId="256" formatCode="&quot;$&quot;#,##0.0_);[Red]\(&quot;$&quot;#,##0.0\)"/>
    <numFmt numFmtId="257" formatCode="m/d/yy\ h:mm:ss"/>
    <numFmt numFmtId="258" formatCode="_(* #,##0.0000_);_(* \(#,##0.0000\);_(* &quot;-&quot;??_);_(@_)"/>
    <numFmt numFmtId="259" formatCode="_-* ###0&quot;E&quot;_-;\-* #,##0_-;_-* &quot;-&quot;??_-;_-@_-"/>
    <numFmt numFmtId="260" formatCode="0.0%&quot; &quot;;_(@_)"/>
    <numFmt numFmtId="261" formatCode="#,##0_);\(#,##0\);&quot;-  &quot;;&quot;  &quot;@"/>
    <numFmt numFmtId="262" formatCode="#,##0.00%"/>
    <numFmt numFmtId="263" formatCode="_(&quot;R$ &quot;* #,##0.0_);_(&quot;R$ &quot;* \(#,##0.0\);_(* &quot;-&quot;_);_(@_)"/>
    <numFmt numFmtId="264" formatCode="#,##0.00\x"/>
    <numFmt numFmtId="265" formatCode="_(&quot;CR$&quot;* #,##0_);_(&quot;CR$&quot;* \(#,##0\);_(&quot;CR$&quot;* &quot;-&quot;_);_(@_)"/>
    <numFmt numFmtId="266" formatCode="#,##0&quot;$&quot;_);\(#,##0&quot;$&quot;\)"/>
    <numFmt numFmtId="267" formatCode="0.00000%"/>
    <numFmt numFmtId="268" formatCode="General;;"/>
    <numFmt numFmtId="269" formatCode="#,##0.0000"/>
    <numFmt numFmtId="270" formatCode="_ &quot;\&quot;* #,##0_ ;_ &quot;\&quot;* \-#,##0_ ;_ &quot;\&quot;* &quot;-&quot;_ ;_ @_ "/>
    <numFmt numFmtId="271" formatCode="_ &quot;\&quot;* #,##0.00_ ;_ &quot;\&quot;* \-#,##0.00_ ;_ &quot;\&quot;* &quot;-&quot;??_ ;_ @_ "/>
    <numFmt numFmtId="272" formatCode="_(* 0%_);_(* \(0%\);_(* &quot;- &quot;_);_(@_)"/>
    <numFmt numFmtId="273" formatCode="_(* #,##0_);_(* \(#,##0\);_(* &quot;- &quot;_);_(@_)"/>
    <numFmt numFmtId="274" formatCode="_(* #.#._);_(* \(#.#.\);_(* &quot;-&quot;??_);_(@_ⴆ"/>
    <numFmt numFmtId="275" formatCode="_(&quot;Cr$&quot;\ * #,##0.00_);_(&quot;Cr$&quot;\ * \(#,##0.00\);_(&quot;Cr$&quot;\ * &quot;-&quot;??_);_(@_)"/>
    <numFmt numFmtId="276" formatCode="&quot;Cr$&quot;#,##0.00"/>
    <numFmt numFmtId="277" formatCode="0.0000000000"/>
    <numFmt numFmtId="278" formatCode="_._.* #,##0.0_)_%;_._.* \(#,##0.0\)_%;_._.* \ .0_)_%"/>
    <numFmt numFmtId="279" formatCode="_._.* #,##0.000_)_%;_._.* \(#,##0.000\)_%;_._.* \ .000_)_%"/>
    <numFmt numFmtId="280" formatCode="&quot;R$&quot;\ #,##0_);[Red]\(&quot;R$&quot;\ #,##0\)"/>
    <numFmt numFmtId="281" formatCode="&quot;$&quot;#,##0_);[Red]\(&quot;$&quot;#,##0\)"/>
    <numFmt numFmtId="282" formatCode="&quot;$&quot;#,##0.00_);[Red]\(&quot;$&quot;#,##0.00\)"/>
    <numFmt numFmtId="283" formatCode="_._.&quot;$&quot;* #,##0.0_)_%;_._.&quot;$&quot;* \(#,##0.0\)_%;_._.&quot;$&quot;* \ .0_)_%"/>
    <numFmt numFmtId="284" formatCode="&quot;$&quot;* #,##0.00_);&quot;$&quot;* \(#,##0.00\)"/>
    <numFmt numFmtId="285" formatCode="_._.&quot;$&quot;* #,##0.000_)_%;_._.&quot;$&quot;* \(#,##0.000\)_%;_._.&quot;$&quot;* \ .000_)_%"/>
    <numFmt numFmtId="286" formatCode="_(&quot;Cr$&quot;* #,##0.00_);_(&quot;Cr$&quot;* \(#,##0.00\);_(&quot;Cr$&quot;* &quot;-&quot;??_);_(@_)"/>
    <numFmt numFmtId="287" formatCode="\$#,##0\ ;\(\$#,##0\)"/>
    <numFmt numFmtId="288" formatCode="0.0000000%"/>
    <numFmt numFmtId="289" formatCode="[Red]* #,##0.0000\e;;[Red]* &quot;-&quot;??\e;_(@_)"/>
    <numFmt numFmtId="290" formatCode="_([$€-2]* #,##0.00_);_([$€-2]* \(#,##0.00\);_([$€-2]* &quot;-&quot;??_)"/>
    <numFmt numFmtId="291" formatCode="#,#00"/>
    <numFmt numFmtId="292" formatCode="&quot;   &quot;@"/>
    <numFmt numFmtId="293" formatCode="* #,##0.0000_e;;* &quot;-&quot;??_e;_(@_)"/>
    <numFmt numFmtId="294" formatCode="#,##0;[Red]&quot;-&quot;#,##0"/>
    <numFmt numFmtId="295" formatCode="_(* #,##0,_)\K;_(* \(#,##0,_)\K;_(* &quot;-&quot;??_);@_)"/>
    <numFmt numFmtId="296" formatCode="_(&quot;Cr$&quot;\ * #,##0_);_(&quot;Cr$&quot;\ * \(#,##0\);_(&quot;Cr$&quot;\ * &quot;-&quot;_);_(@_)"/>
    <numFmt numFmtId="297" formatCode="\$#,##0.00\ ;\(\$#,##0.00\)"/>
    <numFmt numFmtId="298" formatCode="mmmm\-yy"/>
    <numFmt numFmtId="299" formatCode="_(* #,##0.0_)&quot;MR$&quot;;_(* \(#,##0.0\);_(* &quot;-&quot;??_);_(@_)"/>
    <numFmt numFmtId="300" formatCode="_(* #,##0.0_)&quot;MUS$&quot;;_(* \(#,##0.0\);_(* &quot;-&quot;??_);_(@_)"/>
    <numFmt numFmtId="301" formatCode=";;_(* &quot;ND&quot;??_);_(@_)"/>
    <numFmt numFmtId="302" formatCode="#,##0.000_);[Red]\(#,##0.000\)"/>
    <numFmt numFmtId="303" formatCode="%#,#00"/>
    <numFmt numFmtId="304" formatCode="#.##000"/>
    <numFmt numFmtId="305" formatCode="#,##0.0000&quot; R$/Kg&quot;"/>
    <numFmt numFmtId="306" formatCode="0.0&quot;x&quot;;@_)"/>
    <numFmt numFmtId="307" formatCode="[Blue]* #,##0.0000_.\r;;[Blue]* &quot;-&quot;??_.\r;_(@_)"/>
    <numFmt numFmtId="308" formatCode="#\ ###\ ###\ ##0\ "/>
    <numFmt numFmtId="309" formatCode="#,"/>
    <numFmt numFmtId="310" formatCode="&quot;R$ &quot;#,##0_);[Red]\(&quot;R$ &quot;#,##0\)"/>
    <numFmt numFmtId="311" formatCode="000000000"/>
    <numFmt numFmtId="312" formatCode="\$\ #,##0.00"/>
    <numFmt numFmtId="313" formatCode="#,##0;\-#,##0;\-"/>
    <numFmt numFmtId="314" formatCode="_-* #,##0\ &quot;Pts&quot;_-;\-* #,##0\ &quot;Pts&quot;_-;_-* &quot;-&quot;\ &quot;Pts&quot;_-;_-@_-"/>
    <numFmt numFmtId="315" formatCode="_-* #,##0\ _P_t_s_-;\-* #,##0\ _P_t_s_-;_-* &quot;-&quot;\ _P_t_s_-;_-@_-"/>
    <numFmt numFmtId="316" formatCode="0\ \ ;\(0\)\ \ \ "/>
    <numFmt numFmtId="317" formatCode="[&gt;0.001]_(* #,##0_);[&lt;-0.001]_(* \(#,##0\);_(* &quot;-&quot;??_)"/>
    <numFmt numFmtId="318" formatCode="_-* #,##0.00\ _k_r_-;\-* #,##0.00\ _k_r_-;_-* &quot;-&quot;??\ _k_r_-;_-@_-"/>
    <numFmt numFmtId="319" formatCode="_-&quot;$&quot;* #,##0_-;\-&quot;$&quot;* #,##0_-;_-&quot;$&quot;* &quot;-&quot;_-;_-@_-"/>
    <numFmt numFmtId="320" formatCode="_-&quot;$&quot;* #,##0.00_-;\-&quot;$&quot;* #,##0.00_-;_-&quot;$&quot;* &quot;-&quot;??_-;_-@_-"/>
    <numFmt numFmtId="321" formatCode="###,##0.0"/>
  </numFmts>
  <fonts count="305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9"/>
      <name val="Calibri"/>
      <family val="2"/>
      <scheme val="minor"/>
    </font>
    <font>
      <sz val="10"/>
      <color rgb="FF606060"/>
      <name val="Calibri"/>
      <family val="2"/>
      <scheme val="minor"/>
    </font>
    <font>
      <b/>
      <sz val="10"/>
      <color rgb="FF606060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0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GillSans"/>
      <family val="2"/>
    </font>
    <font>
      <sz val="10"/>
      <name val="Baskerville MT"/>
    </font>
    <font>
      <sz val="10"/>
      <name val="Century Schoolbook"/>
      <family val="1"/>
    </font>
    <font>
      <sz val="10"/>
      <name val="Courier"/>
      <family val="3"/>
    </font>
    <font>
      <sz val="12"/>
      <name val="Times New Roman"/>
      <family val="1"/>
    </font>
    <font>
      <b/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i/>
      <sz val="8"/>
      <color indexed="16"/>
      <name val="Arial"/>
      <family val="2"/>
    </font>
    <font>
      <i/>
      <sz val="8"/>
      <color indexed="54"/>
      <name val="Arial"/>
      <family val="2"/>
    </font>
    <font>
      <i/>
      <sz val="9"/>
      <color indexed="16"/>
      <name val="Arial"/>
      <family val="2"/>
    </font>
    <font>
      <sz val="9"/>
      <name val="Arial"/>
      <family val="2"/>
    </font>
    <font>
      <sz val="12"/>
      <name val="Helv"/>
    </font>
    <font>
      <sz val="10"/>
      <name val="Book Antiqua"/>
      <family val="1"/>
    </font>
    <font>
      <b/>
      <sz val="10"/>
      <color indexed="10"/>
      <name val="Arial Narrow"/>
      <family val="2"/>
    </font>
    <font>
      <b/>
      <sz val="14"/>
      <name val="Times New Roman"/>
      <family val="1"/>
    </font>
    <font>
      <b/>
      <sz val="12"/>
      <name val="Tms Rmn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sz val="8"/>
      <color indexed="12"/>
      <name val="Helv"/>
    </font>
    <font>
      <sz val="10"/>
      <name val="Geneva"/>
    </font>
    <font>
      <sz val="16"/>
      <color indexed="9"/>
      <name val="Arial MT Black"/>
      <family val="2"/>
    </font>
    <font>
      <b/>
      <sz val="14"/>
      <color indexed="26"/>
      <name val="Times New Roman"/>
      <family val="1"/>
    </font>
    <font>
      <b/>
      <sz val="11"/>
      <color indexed="8"/>
      <name val="Times New Roman"/>
      <family val="1"/>
    </font>
    <font>
      <sz val="10"/>
      <color indexed="17"/>
      <name val="Haettenschweiler"/>
      <family val="2"/>
    </font>
    <font>
      <sz val="10"/>
      <color indexed="8"/>
      <name val="Times"/>
      <family val="1"/>
    </font>
    <font>
      <sz val="8"/>
      <color indexed="12"/>
      <name val="Tms Rmn"/>
    </font>
    <font>
      <sz val="12"/>
      <name val="Tms Rmn"/>
    </font>
    <font>
      <b/>
      <i/>
      <sz val="14"/>
      <name val="Helv"/>
    </font>
    <font>
      <b/>
      <sz val="12"/>
      <name val="Times New Roman"/>
      <family val="1"/>
    </font>
    <font>
      <sz val="11"/>
      <color indexed="17"/>
      <name val="Calibri"/>
      <family val="2"/>
    </font>
    <font>
      <b/>
      <sz val="8"/>
      <color indexed="21"/>
      <name val="ZapfDingbats"/>
      <family val="5"/>
      <charset val="2"/>
    </font>
    <font>
      <b/>
      <i/>
      <sz val="9"/>
      <name val="Arial"/>
      <family val="2"/>
    </font>
    <font>
      <sz val="12"/>
      <name val="¹ÙÅÁÃ¼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Haettenschweiler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b/>
      <i/>
      <sz val="8"/>
      <name val="Arial"/>
      <family val="2"/>
    </font>
    <font>
      <sz val="9"/>
      <name val="Haettenschweiler"/>
      <family val="2"/>
    </font>
    <font>
      <b/>
      <sz val="8"/>
      <name val="Book Antiqua"/>
      <family val="1"/>
    </font>
    <font>
      <sz val="11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sz val="10"/>
      <color indexed="8"/>
      <name val="Book Antiqua"/>
      <family val="1"/>
    </font>
    <font>
      <sz val="8"/>
      <name val="Palatino"/>
      <family val="1"/>
    </font>
    <font>
      <sz val="10"/>
      <name val="Helv"/>
    </font>
    <font>
      <sz val="10"/>
      <name val="BERNHARD"/>
    </font>
    <font>
      <b/>
      <u/>
      <sz val="10"/>
      <color indexed="16"/>
      <name val="Arial"/>
      <family val="2"/>
    </font>
    <font>
      <sz val="10"/>
      <color indexed="13"/>
      <name val="Arial Narrow"/>
      <family val="2"/>
    </font>
    <font>
      <sz val="10"/>
      <color indexed="10"/>
      <name val="Arial"/>
      <family val="2"/>
    </font>
    <font>
      <sz val="11"/>
      <color indexed="12"/>
      <name val="Book Antiqua"/>
      <family val="1"/>
    </font>
    <font>
      <sz val="10"/>
      <name val="Palatino"/>
      <family val="1"/>
    </font>
    <font>
      <b/>
      <sz val="16"/>
      <color indexed="16"/>
      <name val="Helv"/>
    </font>
    <font>
      <b/>
      <sz val="10"/>
      <color indexed="10"/>
      <name val="Arial"/>
      <family val="2"/>
    </font>
    <font>
      <sz val="1"/>
      <color indexed="8"/>
      <name val="Courier"/>
      <family val="3"/>
    </font>
    <font>
      <b/>
      <sz val="16"/>
      <name val="Arial"/>
      <family val="2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sz val="10"/>
      <name val="Geneva"/>
      <family val="2"/>
    </font>
    <font>
      <sz val="8"/>
      <color indexed="16"/>
      <name val="Times New Roman"/>
      <family val="1"/>
    </font>
    <font>
      <sz val="7"/>
      <name val="Palatino"/>
      <family val="1"/>
    </font>
    <font>
      <b/>
      <sz val="10"/>
      <name val="Book Antiqua"/>
      <family val="1"/>
    </font>
    <font>
      <sz val="7"/>
      <name val="Arial"/>
      <family val="2"/>
    </font>
    <font>
      <sz val="10"/>
      <color indexed="10"/>
      <name val="Arial Narrow"/>
      <family val="2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sz val="11"/>
      <name val="Book Antiqua"/>
      <family val="1"/>
    </font>
    <font>
      <sz val="12"/>
      <name val="Arial"/>
      <family val="2"/>
    </font>
    <font>
      <sz val="6"/>
      <color indexed="12"/>
      <name val="Palatino"/>
      <family val="1"/>
    </font>
    <font>
      <b/>
      <sz val="8"/>
      <name val="Palatino"/>
      <family val="1"/>
    </font>
    <font>
      <sz val="18"/>
      <name val="Helvetica-Black"/>
    </font>
    <font>
      <i/>
      <sz val="14"/>
      <name val="Palatino"/>
      <family val="1"/>
    </font>
    <font>
      <b/>
      <sz val="10"/>
      <color indexed="62"/>
      <name val="Arial Narrow"/>
      <family val="2"/>
    </font>
    <font>
      <sz val="10"/>
      <color indexed="9"/>
      <name val="Frutiger 45 Light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20"/>
      <name val="Calibri"/>
      <family val="2"/>
    </font>
    <font>
      <sz val="10"/>
      <color indexed="12"/>
      <name val="Arial Narrow"/>
      <family val="2"/>
    </font>
    <font>
      <b/>
      <sz val="9"/>
      <name val="Geneva"/>
    </font>
    <font>
      <sz val="10"/>
      <color indexed="12"/>
      <name val="Arial"/>
      <family val="2"/>
    </font>
    <font>
      <sz val="8"/>
      <color indexed="12"/>
      <name val="Palatino"/>
      <family val="1"/>
    </font>
    <font>
      <sz val="8"/>
      <name val="Arial Narrow"/>
      <family val="2"/>
    </font>
    <font>
      <sz val="8"/>
      <color indexed="12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Haettenschweiler"/>
      <family val="2"/>
    </font>
    <font>
      <b/>
      <sz val="10"/>
      <name val="Palatino"/>
      <family val="1"/>
    </font>
    <font>
      <b/>
      <sz val="14"/>
      <color indexed="37"/>
      <name val="Haettenschweiler"/>
      <family val="2"/>
    </font>
    <font>
      <sz val="8"/>
      <color indexed="8"/>
      <name val="Helv"/>
    </font>
    <font>
      <sz val="10"/>
      <color indexed="17"/>
      <name val="Arial"/>
      <family val="2"/>
    </font>
    <font>
      <sz val="9"/>
      <color indexed="57"/>
      <name val="Haettenschweiler"/>
      <family val="2"/>
    </font>
    <font>
      <sz val="10"/>
      <name val="Arial CE"/>
      <charset val="238"/>
    </font>
    <font>
      <b/>
      <sz val="10"/>
      <name val="Haettenschweiler"/>
      <family val="2"/>
    </font>
    <font>
      <sz val="10"/>
      <color indexed="20"/>
      <name val="Times New Roman"/>
      <family val="1"/>
    </font>
    <font>
      <b/>
      <sz val="14"/>
      <color indexed="24"/>
      <name val="Book Antiqua"/>
      <family val="1"/>
    </font>
    <font>
      <sz val="10"/>
      <name val="GE Inspira Pitch"/>
    </font>
    <font>
      <b/>
      <sz val="12"/>
      <color indexed="8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sz val="8"/>
      <color indexed="23"/>
      <name val="Arial Narrow"/>
      <family val="2"/>
    </font>
    <font>
      <b/>
      <i/>
      <sz val="16"/>
      <name val="Helv"/>
    </font>
    <font>
      <sz val="10"/>
      <color theme="1"/>
      <name val="Arial"/>
      <family val="2"/>
    </font>
    <font>
      <b/>
      <sz val="11"/>
      <name val="Times New Roman"/>
      <family val="1"/>
    </font>
    <font>
      <sz val="10"/>
      <name val="MS Sans Serif"/>
      <family val="2"/>
    </font>
    <font>
      <sz val="9"/>
      <color indexed="14"/>
      <name val="Sabon"/>
      <family val="2"/>
    </font>
    <font>
      <sz val="11"/>
      <color indexed="8"/>
      <name val="Arial"/>
      <family val="2"/>
    </font>
    <font>
      <b/>
      <sz val="8"/>
      <name val="Helv"/>
    </font>
    <font>
      <sz val="8"/>
      <name val="Book Antiqua"/>
      <family val="1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6"/>
      <name val="Times New Roman"/>
      <family val="1"/>
    </font>
    <font>
      <sz val="10"/>
      <color indexed="12"/>
      <name val="Helvetica-Black"/>
    </font>
    <font>
      <i/>
      <sz val="14"/>
      <name val="Times New Roman"/>
      <family val="1"/>
    </font>
    <font>
      <b/>
      <sz val="22"/>
      <name val="Book Antiqua"/>
      <family val="1"/>
    </font>
    <font>
      <b/>
      <sz val="18"/>
      <name val="Frutiger 45 Light"/>
      <family val="2"/>
    </font>
    <font>
      <sz val="12"/>
      <name val="Arial MT"/>
    </font>
    <font>
      <sz val="10"/>
      <name val="Century Gothic"/>
      <family val="2"/>
    </font>
    <font>
      <u/>
      <sz val="10"/>
      <name val="GillSans"/>
      <family val="2"/>
    </font>
    <font>
      <sz val="10"/>
      <color indexed="12"/>
      <name val="Haettenschweiler"/>
      <family val="2"/>
    </font>
    <font>
      <sz val="10"/>
      <color indexed="10"/>
      <name val="MS Sans Serif"/>
      <family val="2"/>
    </font>
    <font>
      <u val="singleAccounting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2"/>
      <name val="Times New Roman"/>
      <family val="1"/>
    </font>
    <font>
      <sz val="10"/>
      <name val="ZapfHumnst BT"/>
      <family val="2"/>
    </font>
    <font>
      <sz val="11"/>
      <color indexed="8"/>
      <name val="Times New Roman"/>
      <family val="1"/>
    </font>
    <font>
      <sz val="14"/>
      <name val="Arial"/>
      <family val="2"/>
    </font>
    <font>
      <i/>
      <sz val="11"/>
      <name val="Times New Roman"/>
      <family val="1"/>
    </font>
    <font>
      <sz val="18"/>
      <name val="Arial"/>
      <family val="2"/>
    </font>
    <font>
      <sz val="8"/>
      <name val="Helv"/>
    </font>
    <font>
      <b/>
      <sz val="11"/>
      <color indexed="63"/>
      <name val="Calibri"/>
      <family val="2"/>
    </font>
    <font>
      <b/>
      <sz val="10"/>
      <color indexed="32"/>
      <name val="Haettenschweiler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sz val="10"/>
      <color indexed="39"/>
      <name val="Arial"/>
      <family val="2"/>
    </font>
    <font>
      <sz val="9"/>
      <color indexed="8"/>
      <name val="Arial"/>
      <family val="2"/>
    </font>
    <font>
      <sz val="8"/>
      <color indexed="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u/>
      <sz val="8"/>
      <name val="Arial"/>
      <family val="2"/>
    </font>
    <font>
      <b/>
      <u/>
      <sz val="9"/>
      <name val="Arial"/>
      <family val="2"/>
    </font>
    <font>
      <b/>
      <sz val="10"/>
      <color indexed="16"/>
      <name val="Courier"/>
      <family val="3"/>
    </font>
    <font>
      <sz val="10"/>
      <color indexed="16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u/>
      <sz val="10"/>
      <name val="Arial"/>
      <family val="2"/>
    </font>
    <font>
      <sz val="9"/>
      <name val="Palatino"/>
      <family val="1"/>
    </font>
    <font>
      <sz val="10"/>
      <name val="Helvetica-Black"/>
    </font>
    <font>
      <sz val="11"/>
      <name val="Arial Narrow"/>
      <family val="2"/>
    </font>
    <font>
      <b/>
      <u val="singleAccounting"/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1"/>
      <color indexed="9"/>
      <name val="Arial Narrow"/>
      <family val="2"/>
    </font>
    <font>
      <u val="singleAccounting"/>
      <sz val="11"/>
      <name val="Arial Narrow"/>
      <family val="2"/>
    </font>
    <font>
      <sz val="13"/>
      <name val="Arial Narrow"/>
      <family val="2"/>
    </font>
    <font>
      <sz val="12"/>
      <name val="Arial Narrow"/>
      <family val="2"/>
    </font>
    <font>
      <b/>
      <sz val="14"/>
      <name val="Frutiger 45 Light"/>
      <family val="2"/>
    </font>
    <font>
      <b/>
      <sz val="11"/>
      <name val="Arial Narrow"/>
      <family val="2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name val="Helvetica-Black"/>
    </font>
    <font>
      <b/>
      <sz val="14"/>
      <name val="Palatino"/>
      <family val="1"/>
    </font>
    <font>
      <b/>
      <sz val="12"/>
      <name val="Book Antiqua"/>
      <family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Palatino"/>
      <family val="1"/>
    </font>
    <font>
      <sz val="10"/>
      <color indexed="15"/>
      <name val="Arial"/>
      <family val="2"/>
    </font>
    <font>
      <b/>
      <sz val="13"/>
      <name val="Book Antiqua"/>
      <family val="1"/>
    </font>
    <font>
      <b/>
      <sz val="18"/>
      <name val="Palatino"/>
      <family val="1"/>
    </font>
    <font>
      <b/>
      <sz val="7"/>
      <name val="Arial"/>
      <family val="2"/>
    </font>
    <font>
      <b/>
      <u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u/>
      <sz val="11"/>
      <color indexed="32"/>
      <name val="Times New Roman"/>
      <family val="1"/>
    </font>
    <font>
      <sz val="11"/>
      <color indexed="32"/>
      <name val="Times New Roman"/>
      <family val="1"/>
    </font>
    <font>
      <b/>
      <sz val="16"/>
      <color indexed="8"/>
      <name val="Haettenschweiler"/>
      <family val="2"/>
    </font>
    <font>
      <b/>
      <u/>
      <sz val="10"/>
      <name val="Haettenschweiler"/>
      <family val="2"/>
    </font>
    <font>
      <b/>
      <u/>
      <sz val="10"/>
      <color indexed="16"/>
      <name val="Haettenschweiler"/>
      <family val="2"/>
    </font>
    <font>
      <b/>
      <u/>
      <sz val="10"/>
      <color indexed="18"/>
      <name val="Haettenschweiler"/>
      <family val="2"/>
    </font>
    <font>
      <u/>
      <sz val="11"/>
      <name val="GillSans"/>
      <family val="2"/>
    </font>
    <font>
      <sz val="10"/>
      <color indexed="32"/>
      <name val="Times New Roman"/>
      <family val="1"/>
    </font>
    <font>
      <b/>
      <sz val="11"/>
      <color indexed="8"/>
      <name val="Calibri"/>
      <family val="2"/>
    </font>
    <font>
      <sz val="8"/>
      <color indexed="32"/>
      <name val="Times New Roman"/>
      <family val="1"/>
    </font>
    <font>
      <b/>
      <sz val="7"/>
      <color indexed="12"/>
      <name val="Arial"/>
      <family val="2"/>
    </font>
    <font>
      <u/>
      <sz val="8"/>
      <name val="Times New Roman"/>
      <family val="1"/>
    </font>
    <font>
      <sz val="10"/>
      <color indexed="8"/>
      <name val="Haettenschweiler"/>
      <family val="2"/>
    </font>
    <font>
      <sz val="12"/>
      <name val="Frutiger 45 Light"/>
      <family val="2"/>
    </font>
    <font>
      <sz val="12"/>
      <name val="바탕체"/>
      <family val="1"/>
      <charset val="129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Helv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1"/>
      <color indexed="28"/>
      <name val="Calibri"/>
      <family val="2"/>
    </font>
    <font>
      <b/>
      <sz val="18"/>
      <name val="Helv"/>
    </font>
    <font>
      <sz val="14"/>
      <name val="Helv"/>
    </font>
    <font>
      <b/>
      <sz val="14"/>
      <name val="Helv"/>
    </font>
    <font>
      <sz val="10"/>
      <color indexed="12"/>
      <name val="Geneva"/>
    </font>
    <font>
      <sz val="9"/>
      <name val="MS Serif"/>
      <family val="1"/>
    </font>
    <font>
      <sz val="11"/>
      <color indexed="45"/>
      <name val="Calibri"/>
      <family val="2"/>
    </font>
    <font>
      <sz val="8"/>
      <name val="Geneva"/>
    </font>
    <font>
      <b/>
      <sz val="12"/>
      <name val="Palatino"/>
      <family val="1"/>
    </font>
    <font>
      <b/>
      <u/>
      <sz val="10"/>
      <name val="Palatino"/>
      <family val="1"/>
    </font>
    <font>
      <b/>
      <sz val="12"/>
      <name val="Helv"/>
    </font>
    <font>
      <b/>
      <sz val="11"/>
      <color indexed="17"/>
      <name val="Calibri"/>
      <family val="2"/>
    </font>
    <font>
      <sz val="11"/>
      <color indexed="9"/>
      <name val="Franklin Gothic Demi Cond"/>
      <family val="2"/>
    </font>
    <font>
      <sz val="11"/>
      <name val="New Times Roman"/>
    </font>
    <font>
      <u val="singleAccounting"/>
      <sz val="11"/>
      <name val="Times New Roman"/>
      <family val="1"/>
    </font>
    <font>
      <b/>
      <sz val="14"/>
      <name val="Arial"/>
      <family val="2"/>
    </font>
    <font>
      <sz val="12"/>
      <color indexed="24"/>
      <name val="Arial"/>
      <family val="2"/>
    </font>
    <font>
      <sz val="6"/>
      <name val="Helv"/>
    </font>
    <font>
      <sz val="10"/>
      <color indexed="22"/>
      <name val="Arial"/>
      <family val="2"/>
    </font>
    <font>
      <b/>
      <sz val="10"/>
      <color indexed="16"/>
      <name val="Tms Rmn"/>
    </font>
    <font>
      <sz val="9"/>
      <color indexed="10"/>
      <name val="Times New Roman"/>
      <family val="1"/>
    </font>
    <font>
      <i/>
      <sz val="11"/>
      <color indexed="18"/>
      <name val="Calibri"/>
      <family val="2"/>
    </font>
    <font>
      <u/>
      <sz val="7.5"/>
      <color indexed="36"/>
      <name val="Arial"/>
      <family val="2"/>
    </font>
    <font>
      <sz val="11"/>
      <color indexed="25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0"/>
      <name val="Helv"/>
    </font>
    <font>
      <u/>
      <sz val="7.5"/>
      <color indexed="12"/>
      <name val="Arial"/>
      <family val="2"/>
    </font>
    <font>
      <u/>
      <sz val="11"/>
      <color indexed="12"/>
      <name val="Calibri"/>
      <family val="2"/>
    </font>
    <font>
      <sz val="10"/>
      <name val="Tahoma"/>
      <family val="2"/>
    </font>
    <font>
      <sz val="8"/>
      <color indexed="10"/>
      <name val="Book Antiqua"/>
      <family val="1"/>
    </font>
    <font>
      <sz val="10"/>
      <color indexed="12"/>
      <name val="Times New Roman"/>
      <family val="1"/>
    </font>
    <font>
      <b/>
      <i/>
      <sz val="7"/>
      <name val="Times New Roman"/>
      <family val="1"/>
    </font>
    <font>
      <sz val="10"/>
      <color indexed="59"/>
      <name val="Arial"/>
      <family val="2"/>
    </font>
    <font>
      <u/>
      <sz val="12"/>
      <name val="Times New Roman"/>
      <family val="1"/>
    </font>
    <font>
      <sz val="8"/>
      <color theme="1"/>
      <name val="Calibri"/>
      <family val="2"/>
    </font>
    <font>
      <sz val="10"/>
      <color indexed="64"/>
      <name val="Arial"/>
      <family val="2"/>
    </font>
    <font>
      <b/>
      <i/>
      <sz val="10"/>
      <color indexed="9"/>
      <name val="Arial"/>
      <family val="2"/>
    </font>
    <font>
      <sz val="11"/>
      <color indexed="42"/>
      <name val="Calibri"/>
      <family val="2"/>
    </font>
    <font>
      <sz val="12"/>
      <name val="SWISS"/>
    </font>
    <font>
      <sz val="8"/>
      <name val="Verdana"/>
      <family val="2"/>
    </font>
    <font>
      <sz val="11"/>
      <color indexed="8"/>
      <name val="Calibri"/>
      <family val="2"/>
      <scheme val="minor"/>
    </font>
    <font>
      <b/>
      <sz val="11"/>
      <color indexed="28"/>
      <name val="Calibri"/>
      <family val="2"/>
    </font>
    <font>
      <sz val="10"/>
      <color indexed="16"/>
      <name val="Helvetica-Black"/>
    </font>
    <font>
      <sz val="7"/>
      <name val="Times New Roman"/>
      <family val="1"/>
    </font>
    <font>
      <b/>
      <i/>
      <sz val="12"/>
      <color indexed="8"/>
      <name val="Arial"/>
      <family val="2"/>
    </font>
    <font>
      <b/>
      <sz val="10"/>
      <color indexed="39"/>
      <name val="Arial"/>
      <family val="2"/>
    </font>
    <font>
      <i/>
      <sz val="12"/>
      <color indexed="8"/>
      <name val="Arial"/>
      <family val="2"/>
    </font>
    <font>
      <sz val="12"/>
      <color indexed="14"/>
      <name val="Arial"/>
      <family val="2"/>
    </font>
    <font>
      <sz val="12"/>
      <color indexed="9"/>
      <name val="Franklin Gothic Demi Cond"/>
      <family val="2"/>
    </font>
    <font>
      <sz val="10"/>
      <color indexed="16"/>
      <name val="Arial Narrow"/>
      <family val="2"/>
    </font>
    <font>
      <sz val="14"/>
      <color indexed="9"/>
      <name val="Franklin Gothic Demi"/>
      <family val="2"/>
    </font>
    <font>
      <sz val="11"/>
      <name val="Franklin Gothic Demi Cond"/>
      <family val="2"/>
    </font>
    <font>
      <sz val="10"/>
      <color indexed="9"/>
      <name val="Franklin Gothic Demi Cond"/>
      <family val="2"/>
    </font>
    <font>
      <sz val="10"/>
      <name val="Franklin Gothic Demi Cond"/>
      <family val="2"/>
    </font>
    <font>
      <sz val="9"/>
      <name val="Helvetica-Black"/>
    </font>
    <font>
      <sz val="10"/>
      <name val="Terminal"/>
      <family val="3"/>
      <charset val="255"/>
    </font>
    <font>
      <b/>
      <sz val="9"/>
      <color indexed="17"/>
      <name val="Times New Roman"/>
      <family val="1"/>
    </font>
    <font>
      <sz val="11"/>
      <color indexed="47"/>
      <name val="Calibri"/>
      <family val="2"/>
    </font>
    <font>
      <b/>
      <i/>
      <sz val="8"/>
      <name val="Helv"/>
    </font>
    <font>
      <sz val="12"/>
      <name val="新細明體"/>
      <charset val="136"/>
    </font>
    <font>
      <sz val="1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1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19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1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19"/>
      </patternFill>
    </fill>
    <fill>
      <patternFill patternType="solid">
        <fgColor indexed="41"/>
        <bgColor indexed="64"/>
      </patternFill>
    </fill>
    <fill>
      <patternFill patternType="gray0625">
        <fgColor indexed="1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indexed="24"/>
      </patternFill>
    </fill>
    <fill>
      <patternFill patternType="solid">
        <fgColor indexed="9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19"/>
      </patternFill>
    </fill>
    <fill>
      <patternFill patternType="solid">
        <fgColor indexed="58"/>
        <bgColor indexed="1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43"/>
      </patternFill>
    </fill>
    <fill>
      <patternFill patternType="lightGray">
        <fgColor indexed="13"/>
      </patternFill>
    </fill>
    <fill>
      <patternFill patternType="solid">
        <fgColor indexed="19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18"/>
      </patternFill>
    </fill>
    <fill>
      <patternFill patternType="solid">
        <fgColor indexed="13"/>
      </patternFill>
    </fill>
    <fill>
      <patternFill patternType="solid">
        <fgColor indexed="57"/>
        <bgColor indexed="31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indexed="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FFFFFF"/>
      </top>
      <bottom/>
      <diagonal/>
    </border>
    <border>
      <left style="hair">
        <color rgb="FF000000"/>
      </left>
      <right style="hair">
        <color rgb="FF000000"/>
      </right>
      <top style="thin">
        <color rgb="FFFFFFFF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 style="thin">
        <color rgb="FF000000"/>
      </right>
      <top/>
      <bottom style="thin">
        <color rgb="FFFFFFFF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37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26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48"/>
      </left>
      <right/>
      <top/>
      <bottom style="hair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hair">
        <color indexed="48"/>
      </right>
      <top/>
      <bottom style="hair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28"/>
      </left>
      <right style="double">
        <color indexed="28"/>
      </right>
      <top style="double">
        <color indexed="28"/>
      </top>
      <bottom style="double">
        <color indexed="28"/>
      </bottom>
      <diagonal/>
    </border>
    <border>
      <left/>
      <right/>
      <top/>
      <bottom style="thick">
        <color indexed="16"/>
      </bottom>
      <diagonal/>
    </border>
    <border>
      <left/>
      <right/>
      <top/>
      <bottom style="double">
        <color indexed="17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</borders>
  <cellStyleXfs count="25872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/>
    <xf numFmtId="175" fontId="11" fillId="0" borderId="0">
      <alignment horizontal="right"/>
    </xf>
    <xf numFmtId="175" fontId="11" fillId="0" borderId="0">
      <alignment horizontal="right"/>
    </xf>
    <xf numFmtId="175" fontId="11" fillId="0" borderId="0">
      <alignment horizontal="right"/>
    </xf>
    <xf numFmtId="175" fontId="11" fillId="0" borderId="0">
      <alignment horizontal="right"/>
    </xf>
    <xf numFmtId="175" fontId="11" fillId="0" borderId="0">
      <alignment horizontal="right"/>
    </xf>
    <xf numFmtId="175" fontId="11" fillId="0" borderId="0">
      <alignment horizontal="right"/>
    </xf>
    <xf numFmtId="176" fontId="3" fillId="0" borderId="0">
      <alignment horizontal="right"/>
    </xf>
    <xf numFmtId="177" fontId="3" fillId="0" borderId="0">
      <alignment horizontal="right"/>
    </xf>
    <xf numFmtId="0" fontId="25" fillId="0" borderId="0">
      <alignment horizontal="right"/>
    </xf>
    <xf numFmtId="0" fontId="25" fillId="29" borderId="0"/>
    <xf numFmtId="0" fontId="26" fillId="29" borderId="0"/>
    <xf numFmtId="0" fontId="26" fillId="29" borderId="0"/>
    <xf numFmtId="0" fontId="26" fillId="29" borderId="0"/>
    <xf numFmtId="0" fontId="26" fillId="29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Font="0" applyFill="0" applyBorder="0" applyAlignment="0"/>
    <xf numFmtId="0" fontId="11" fillId="0" borderId="0" applyFont="0" applyFill="0" applyBorder="0" applyAlignment="0"/>
    <xf numFmtId="0" fontId="11" fillId="0" borderId="0" applyFont="0" applyFill="0" applyBorder="0" applyAlignment="0"/>
    <xf numFmtId="0" fontId="11" fillId="0" borderId="0" applyFont="0" applyFill="0" applyBorder="0" applyAlignment="0"/>
    <xf numFmtId="0" fontId="11" fillId="0" borderId="0" applyFont="0" applyFill="0" applyBorder="0" applyAlignment="0"/>
    <xf numFmtId="0" fontId="11" fillId="0" borderId="0" applyFont="0" applyFill="0" applyBorder="0" applyAlignment="0"/>
    <xf numFmtId="0" fontId="11" fillId="0" borderId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 applyNumberFormat="0" applyFill="0" applyBorder="0" applyAlignment="0" applyProtection="0"/>
    <xf numFmtId="3" fontId="30" fillId="30" borderId="0">
      <alignment horizontal="left"/>
    </xf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4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178" fontId="23" fillId="29" borderId="0" applyFont="0" applyBorder="0"/>
    <xf numFmtId="0" fontId="33" fillId="45" borderId="0"/>
    <xf numFmtId="0" fontId="34" fillId="46" borderId="67">
      <alignment horizontal="center"/>
    </xf>
    <xf numFmtId="178" fontId="23" fillId="47" borderId="0" applyNumberFormat="0" applyFont="0" applyBorder="0" applyAlignment="0" applyProtection="0"/>
    <xf numFmtId="178" fontId="27" fillId="48" borderId="0" applyNumberFormat="0" applyFont="0" applyBorder="0" applyAlignment="0" applyProtection="0"/>
    <xf numFmtId="178" fontId="35" fillId="49" borderId="0" applyBorder="0"/>
    <xf numFmtId="0" fontId="36" fillId="29" borderId="0"/>
    <xf numFmtId="174" fontId="37" fillId="0" borderId="0" applyBorder="0">
      <alignment horizontal="right"/>
    </xf>
    <xf numFmtId="174" fontId="35" fillId="0" borderId="68" applyBorder="0">
      <alignment horizontal="right"/>
    </xf>
    <xf numFmtId="178" fontId="11" fillId="0" borderId="68" applyNumberFormat="0" applyBorder="0" applyAlignment="0" applyProtection="0"/>
    <xf numFmtId="178" fontId="11" fillId="0" borderId="68" applyNumberFormat="0" applyBorder="0" applyAlignment="0" applyProtection="0"/>
    <xf numFmtId="178" fontId="11" fillId="0" borderId="68" applyNumberFormat="0" applyBorder="0" applyAlignment="0" applyProtection="0"/>
    <xf numFmtId="178" fontId="11" fillId="0" borderId="68" applyNumberFormat="0" applyBorder="0" applyAlignment="0" applyProtection="0"/>
    <xf numFmtId="178" fontId="11" fillId="0" borderId="68" applyNumberFormat="0" applyBorder="0" applyAlignment="0" applyProtection="0"/>
    <xf numFmtId="178" fontId="11" fillId="0" borderId="68" applyNumberFormat="0" applyBorder="0" applyAlignment="0" applyProtection="0"/>
    <xf numFmtId="0" fontId="36" fillId="29" borderId="0"/>
    <xf numFmtId="0" fontId="38" fillId="29" borderId="0">
      <alignment horizontal="center"/>
    </xf>
    <xf numFmtId="0" fontId="39" fillId="29" borderId="0">
      <alignment horizontal="left"/>
    </xf>
    <xf numFmtId="165" fontId="40" fillId="0" borderId="0" applyBorder="0">
      <alignment horizontal="right"/>
    </xf>
    <xf numFmtId="165" fontId="41" fillId="0" borderId="68" applyBorder="0">
      <alignment horizontal="right"/>
    </xf>
    <xf numFmtId="178" fontId="42" fillId="0" borderId="0">
      <alignment horizontal="left" indent="1"/>
    </xf>
    <xf numFmtId="178" fontId="22" fillId="0" borderId="58" applyBorder="0"/>
    <xf numFmtId="178" fontId="22" fillId="0" borderId="58" applyBorder="0"/>
    <xf numFmtId="178" fontId="22" fillId="0" borderId="58" applyBorder="0"/>
    <xf numFmtId="178" fontId="23" fillId="28" borderId="68" applyNumberFormat="0" applyFont="0" applyBorder="0" applyAlignment="0" applyProtection="0"/>
    <xf numFmtId="174" fontId="29" fillId="50" borderId="58" applyBorder="0">
      <alignment horizontal="right"/>
    </xf>
    <xf numFmtId="174" fontId="29" fillId="50" borderId="58" applyBorder="0">
      <alignment horizontal="right"/>
    </xf>
    <xf numFmtId="174" fontId="29" fillId="50" borderId="58" applyBorder="0">
      <alignment horizontal="right"/>
    </xf>
    <xf numFmtId="174" fontId="29" fillId="0" borderId="58" applyBorder="0">
      <alignment horizontal="right"/>
    </xf>
    <xf numFmtId="174" fontId="29" fillId="0" borderId="58" applyBorder="0">
      <alignment horizontal="right"/>
    </xf>
    <xf numFmtId="174" fontId="29" fillId="0" borderId="58" applyBorder="0">
      <alignment horizontal="right"/>
    </xf>
    <xf numFmtId="178" fontId="43" fillId="0" borderId="68" applyNumberFormat="0" applyBorder="0" applyAlignment="0" applyProtection="0"/>
    <xf numFmtId="0" fontId="29" fillId="29" borderId="69" applyBorder="0">
      <alignment horizontal="center"/>
    </xf>
    <xf numFmtId="37" fontId="44" fillId="0" borderId="0"/>
    <xf numFmtId="181" fontId="11" fillId="0" borderId="0"/>
    <xf numFmtId="181" fontId="11" fillId="0" borderId="0"/>
    <xf numFmtId="181" fontId="11" fillId="0" borderId="0"/>
    <xf numFmtId="181" fontId="11" fillId="0" borderId="0"/>
    <xf numFmtId="182" fontId="11" fillId="0" borderId="0"/>
    <xf numFmtId="182" fontId="11" fillId="0" borderId="0"/>
    <xf numFmtId="3" fontId="36" fillId="51" borderId="0">
      <alignment horizontal="left"/>
    </xf>
    <xf numFmtId="0" fontId="45" fillId="0" borderId="0" applyNumberFormat="0" applyFont="0" applyFill="0" applyBorder="0" applyProtection="0">
      <alignment horizontal="centerContinuous"/>
    </xf>
    <xf numFmtId="1" fontId="46" fillId="48" borderId="0">
      <alignment horizontal="left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7" fontId="47" fillId="0" borderId="0" applyFont="0" applyAlignment="0">
      <alignment horizontal="centerContinuous" vertical="top"/>
    </xf>
    <xf numFmtId="10" fontId="11" fillId="52" borderId="0" applyFont="0" applyBorder="0" applyAlignment="0">
      <protection locked="0"/>
    </xf>
    <xf numFmtId="10" fontId="11" fillId="52" borderId="0" applyFont="0" applyBorder="0" applyAlignment="0">
      <protection locked="0"/>
    </xf>
    <xf numFmtId="10" fontId="11" fillId="52" borderId="0" applyFont="0" applyBorder="0" applyAlignment="0">
      <protection locked="0"/>
    </xf>
    <xf numFmtId="10" fontId="11" fillId="52" borderId="0" applyFont="0" applyBorder="0" applyAlignment="0">
      <protection locked="0"/>
    </xf>
    <xf numFmtId="10" fontId="11" fillId="52" borderId="0" applyFont="0" applyBorder="0" applyAlignment="0">
      <protection locked="0"/>
    </xf>
    <xf numFmtId="10" fontId="11" fillId="52" borderId="0" applyFont="0" applyBorder="0" applyAlignment="0">
      <protection locked="0"/>
    </xf>
    <xf numFmtId="170" fontId="11" fillId="52" borderId="0" applyBorder="0" applyAlignment="0">
      <protection locked="0"/>
    </xf>
    <xf numFmtId="170" fontId="11" fillId="52" borderId="0" applyBorder="0" applyAlignment="0">
      <protection locked="0"/>
    </xf>
    <xf numFmtId="170" fontId="11" fillId="52" borderId="0" applyBorder="0" applyAlignment="0">
      <protection locked="0"/>
    </xf>
    <xf numFmtId="170" fontId="11" fillId="52" borderId="0" applyBorder="0" applyAlignment="0">
      <protection locked="0"/>
    </xf>
    <xf numFmtId="170" fontId="11" fillId="52" borderId="0" applyBorder="0" applyAlignment="0">
      <protection locked="0"/>
    </xf>
    <xf numFmtId="170" fontId="11" fillId="52" borderId="0" applyBorder="0" applyAlignment="0">
      <protection locked="0"/>
    </xf>
    <xf numFmtId="174" fontId="48" fillId="0" borderId="0"/>
    <xf numFmtId="3" fontId="49" fillId="53" borderId="70">
      <alignment horizontal="center"/>
    </xf>
    <xf numFmtId="3" fontId="50" fillId="54" borderId="67" applyNumberFormat="0">
      <alignment horizontal="center"/>
    </xf>
    <xf numFmtId="14" fontId="51" fillId="48" borderId="71" applyNumberFormat="0" applyFont="0" applyBorder="0" applyAlignment="0" applyProtection="0">
      <alignment horizontal="center" vertical="center"/>
    </xf>
    <xf numFmtId="0" fontId="52" fillId="0" borderId="63">
      <protection hidden="1"/>
    </xf>
    <xf numFmtId="0" fontId="53" fillId="55" borderId="63" applyNumberFormat="0" applyFont="0" applyBorder="0" applyAlignment="0" applyProtection="0">
      <protection hidden="1"/>
    </xf>
    <xf numFmtId="0" fontId="11" fillId="0" borderId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3" fontId="54" fillId="56" borderId="0">
      <alignment horizontal="center" vertical="center" textRotation="180"/>
    </xf>
    <xf numFmtId="0" fontId="55" fillId="56" borderId="72"/>
    <xf numFmtId="1" fontId="56" fillId="56" borderId="73">
      <alignment horizontal="center"/>
    </xf>
    <xf numFmtId="3" fontId="57" fillId="0" borderId="74">
      <alignment horizontal="center"/>
    </xf>
    <xf numFmtId="183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/>
    <xf numFmtId="0" fontId="62" fillId="0" borderId="15" applyNumberFormat="0" applyFill="0" applyAlignment="0" applyProtection="0"/>
    <xf numFmtId="0" fontId="63" fillId="33" borderId="0" applyNumberFormat="0" applyBorder="0" applyAlignment="0" applyProtection="0"/>
    <xf numFmtId="0" fontId="45" fillId="0" borderId="15" applyNumberFormat="0" applyFont="0" applyFill="0" applyAlignment="0" applyProtection="0"/>
    <xf numFmtId="0" fontId="45" fillId="0" borderId="15" applyNumberFormat="0" applyFont="0" applyFill="0" applyAlignment="0" applyProtection="0"/>
    <xf numFmtId="0" fontId="45" fillId="0" borderId="15" applyNumberFormat="0" applyFont="0" applyFill="0" applyAlignment="0" applyProtection="0"/>
    <xf numFmtId="0" fontId="45" fillId="0" borderId="15" applyNumberFormat="0" applyFont="0" applyFill="0" applyAlignment="0" applyProtection="0"/>
    <xf numFmtId="0" fontId="64" fillId="0" borderId="0">
      <alignment horizontal="right"/>
    </xf>
    <xf numFmtId="0" fontId="65" fillId="0" borderId="0" applyNumberFormat="0" applyFill="0" applyBorder="0" applyAlignment="0" applyProtection="0"/>
    <xf numFmtId="184" fontId="45" fillId="0" borderId="0" applyFont="0" applyFill="0" applyBorder="0" applyAlignment="0" applyProtection="0"/>
    <xf numFmtId="0" fontId="66" fillId="0" borderId="0"/>
    <xf numFmtId="14" fontId="51" fillId="54" borderId="75" applyBorder="0" applyAlignment="0">
      <alignment horizontal="center" vertical="center"/>
    </xf>
    <xf numFmtId="0" fontId="51" fillId="57" borderId="75" applyNumberFormat="0" applyBorder="0" applyAlignment="0">
      <alignment horizontal="center" vertical="center"/>
    </xf>
    <xf numFmtId="185" fontId="67" fillId="28" borderId="0"/>
    <xf numFmtId="186" fontId="68" fillId="28" borderId="0"/>
    <xf numFmtId="3" fontId="69" fillId="58" borderId="0"/>
    <xf numFmtId="3" fontId="70" fillId="29" borderId="0" applyFont="0" applyAlignment="0">
      <alignment horizontal="left"/>
    </xf>
    <xf numFmtId="0" fontId="71" fillId="55" borderId="76" applyNumberFormat="0" applyAlignment="0" applyProtection="0"/>
    <xf numFmtId="18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35" fillId="59" borderId="0" applyNumberFormat="0" applyFont="0" applyBorder="0" applyAlignment="0">
      <protection locked="0"/>
    </xf>
    <xf numFmtId="0" fontId="72" fillId="60" borderId="77" applyNumberFormat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1" fontId="74" fillId="56" borderId="70">
      <alignment horizontal="center"/>
    </xf>
    <xf numFmtId="0" fontId="45" fillId="0" borderId="0" applyNumberFormat="0" applyFont="0" applyFill="0" applyBorder="0" applyProtection="0">
      <alignment horizontal="center"/>
    </xf>
    <xf numFmtId="0" fontId="11" fillId="0" borderId="64" applyBorder="0">
      <alignment horizontal="center"/>
    </xf>
    <xf numFmtId="190" fontId="11" fillId="0" borderId="0" applyFont="0" applyFill="0" applyBorder="0" applyProtection="0">
      <alignment horizontal="center" vertical="center"/>
    </xf>
    <xf numFmtId="190" fontId="11" fillId="0" borderId="0" applyFont="0" applyFill="0" applyBorder="0" applyProtection="0">
      <alignment horizontal="center" vertical="center"/>
    </xf>
    <xf numFmtId="190" fontId="11" fillId="0" borderId="0" applyFont="0" applyFill="0" applyBorder="0" applyProtection="0">
      <alignment horizontal="center" vertical="center"/>
    </xf>
    <xf numFmtId="190" fontId="11" fillId="0" borderId="0" applyFont="0" applyFill="0" applyBorder="0" applyProtection="0">
      <alignment horizontal="center" vertical="center"/>
    </xf>
    <xf numFmtId="0" fontId="3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1" fontId="76" fillId="29" borderId="28">
      <alignment horizontal="right"/>
    </xf>
    <xf numFmtId="0" fontId="77" fillId="0" borderId="15" applyNumberFormat="0" applyFill="0" applyBorder="0" applyAlignment="0" applyProtection="0">
      <alignment horizontal="center"/>
    </xf>
    <xf numFmtId="0" fontId="77" fillId="0" borderId="15" applyNumberFormat="0" applyFill="0" applyBorder="0" applyAlignment="0" applyProtection="0">
      <alignment horizontal="center"/>
    </xf>
    <xf numFmtId="0" fontId="77" fillId="0" borderId="15" applyNumberFormat="0" applyFill="0" applyBorder="0" applyAlignment="0" applyProtection="0">
      <alignment horizontal="center"/>
    </xf>
    <xf numFmtId="0" fontId="77" fillId="0" borderId="15" applyNumberFormat="0" applyFill="0" applyBorder="0" applyAlignment="0" applyProtection="0">
      <alignment horizontal="center"/>
    </xf>
    <xf numFmtId="0" fontId="78" fillId="0" borderId="0">
      <alignment horizontal="right"/>
    </xf>
    <xf numFmtId="0" fontId="79" fillId="0" borderId="0" applyNumberFormat="0" applyFill="0" applyBorder="0" applyProtection="0">
      <alignment wrapText="1"/>
    </xf>
    <xf numFmtId="0" fontId="80" fillId="0" borderId="0" applyNumberFormat="0" applyFill="0" applyBorder="0" applyProtection="0">
      <alignment wrapText="1"/>
    </xf>
    <xf numFmtId="0" fontId="81" fillId="0" borderId="0" applyNumberFormat="0" applyFill="0" applyBorder="0" applyProtection="0">
      <alignment horizont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1" fontId="82" fillId="0" borderId="0">
      <alignment vertical="center"/>
    </xf>
    <xf numFmtId="0" fontId="45" fillId="0" borderId="0" applyFont="0" applyFill="0" applyBorder="0" applyAlignment="0" applyProtection="0"/>
    <xf numFmtId="192" fontId="19" fillId="0" borderId="0" applyFill="0" applyBorder="0" applyProtection="0"/>
    <xf numFmtId="193" fontId="83" fillId="0" borderId="0" applyFont="0" applyFill="0" applyBorder="0" applyAlignment="0" applyProtection="0">
      <alignment horizontal="right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4" fontId="83" fillId="0" borderId="0" applyFont="0" applyFill="0" applyBorder="0" applyAlignment="0" applyProtection="0">
      <alignment horizontal="righ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4" fontId="83" fillId="0" borderId="0" applyFont="0" applyFill="0" applyBorder="0" applyAlignment="0" applyProtection="0">
      <alignment horizontal="righ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4" fontId="83" fillId="0" borderId="0" applyFont="0" applyFill="0" applyBorder="0" applyAlignment="0" applyProtection="0">
      <alignment horizontal="right"/>
    </xf>
    <xf numFmtId="194" fontId="83" fillId="0" borderId="0" applyFont="0" applyFill="0" applyBorder="0" applyAlignment="0" applyProtection="0">
      <alignment horizontal="right"/>
    </xf>
    <xf numFmtId="194" fontId="83" fillId="0" borderId="0" applyFont="0" applyFill="0" applyBorder="0" applyAlignment="0" applyProtection="0">
      <alignment horizontal="right"/>
    </xf>
    <xf numFmtId="194" fontId="83" fillId="0" borderId="0" applyFont="0" applyFill="0" applyBorder="0" applyAlignment="0" applyProtection="0">
      <alignment horizontal="right"/>
    </xf>
    <xf numFmtId="194" fontId="83" fillId="0" borderId="0" applyFont="0" applyFill="0" applyBorder="0" applyAlignment="0" applyProtection="0">
      <alignment horizontal="right"/>
    </xf>
    <xf numFmtId="194" fontId="83" fillId="0" borderId="0" applyFont="0" applyFill="0" applyBorder="0" applyAlignment="0" applyProtection="0">
      <alignment horizontal="right"/>
    </xf>
    <xf numFmtId="194" fontId="83" fillId="0" borderId="0" applyFont="0" applyFill="0" applyBorder="0" applyAlignment="0" applyProtection="0">
      <alignment horizontal="righ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195" fontId="11" fillId="0" borderId="0">
      <protection locked="0"/>
    </xf>
    <xf numFmtId="0" fontId="84" fillId="0" borderId="0"/>
    <xf numFmtId="0" fontId="85" fillId="0" borderId="0"/>
    <xf numFmtId="0" fontId="84" fillId="0" borderId="0"/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0" fontId="43" fillId="0" borderId="0" applyFont="0" applyFill="0" applyBorder="0" applyAlignment="0" applyProtection="0"/>
    <xf numFmtId="0" fontId="85" fillId="0" borderId="0"/>
    <xf numFmtId="0" fontId="84" fillId="0" borderId="0"/>
    <xf numFmtId="0" fontId="86" fillId="0" borderId="0"/>
    <xf numFmtId="43" fontId="11" fillId="28" borderId="0" applyNumberFormat="0" applyFont="0" applyBorder="0" applyAlignment="0" applyProtection="0"/>
    <xf numFmtId="43" fontId="11" fillId="28" borderId="0" applyNumberFormat="0" applyFont="0" applyBorder="0" applyAlignment="0" applyProtection="0"/>
    <xf numFmtId="43" fontId="11" fillId="28" borderId="0" applyNumberFormat="0" applyFont="0" applyBorder="0" applyAlignment="0" applyProtection="0"/>
    <xf numFmtId="43" fontId="11" fillId="28" borderId="0" applyNumberFormat="0" applyFont="0" applyBorder="0" applyAlignment="0" applyProtection="0"/>
    <xf numFmtId="43" fontId="11" fillId="28" borderId="0" applyNumberFormat="0" applyFont="0" applyBorder="0" applyAlignment="0" applyProtection="0"/>
    <xf numFmtId="43" fontId="11" fillId="28" borderId="0" applyNumberFormat="0" applyFont="0" applyBorder="0" applyAlignment="0" applyProtection="0"/>
    <xf numFmtId="185" fontId="67" fillId="58" borderId="0">
      <alignment horizontal="right"/>
    </xf>
    <xf numFmtId="185" fontId="87" fillId="61" borderId="0">
      <alignment horizontal="left"/>
    </xf>
    <xf numFmtId="196" fontId="88" fillId="0" borderId="0" applyFill="0" applyBorder="0">
      <protection locked="0"/>
    </xf>
    <xf numFmtId="0" fontId="45" fillId="0" borderId="0" applyFont="0" applyFill="0" applyBorder="0" applyAlignment="0" applyProtection="0"/>
    <xf numFmtId="0" fontId="89" fillId="0" borderId="79">
      <protection locked="0"/>
    </xf>
    <xf numFmtId="197" fontId="88" fillId="0" borderId="0" applyFill="0" applyBorder="0">
      <protection locked="0"/>
    </xf>
    <xf numFmtId="198" fontId="83" fillId="0" borderId="0" applyFont="0" applyFill="0" applyBorder="0" applyAlignment="0" applyProtection="0">
      <alignment horizontal="right"/>
    </xf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200" fontId="83" fillId="0" borderId="0" applyFont="0" applyFill="0" applyBorder="0" applyAlignment="0" applyProtection="0">
      <alignment horizontal="right"/>
    </xf>
    <xf numFmtId="200" fontId="83" fillId="0" borderId="0" applyFont="0" applyFill="0" applyBorder="0" applyAlignment="0" applyProtection="0">
      <alignment horizontal="right"/>
    </xf>
    <xf numFmtId="44" fontId="31" fillId="0" borderId="0" applyFont="0" applyFill="0" applyBorder="0" applyAlignment="0" applyProtection="0"/>
    <xf numFmtId="201" fontId="19" fillId="0" borderId="0" applyFont="0" applyFill="0" applyBorder="0" applyAlignment="0" applyProtection="0"/>
    <xf numFmtId="199" fontId="3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202" fontId="83" fillId="0" borderId="0" applyFill="0" applyBorder="0" applyProtection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203" fontId="45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37" fontId="11" fillId="0" borderId="0" applyFont="0" applyFill="0" applyBorder="0" applyAlignment="0" applyProtection="0"/>
    <xf numFmtId="37" fontId="11" fillId="0" borderId="0" applyFont="0" applyFill="0" applyBorder="0" applyAlignment="0" applyProtection="0"/>
    <xf numFmtId="37" fontId="11" fillId="0" borderId="0" applyFont="0" applyFill="0" applyBorder="0" applyAlignment="0" applyProtection="0"/>
    <xf numFmtId="37" fontId="11" fillId="0" borderId="0" applyFont="0" applyFill="0" applyBorder="0" applyAlignment="0" applyProtection="0"/>
    <xf numFmtId="37" fontId="11" fillId="0" borderId="0" applyFont="0" applyFill="0" applyBorder="0" applyAlignment="0" applyProtection="0"/>
    <xf numFmtId="37" fontId="11" fillId="0" borderId="0" applyFont="0" applyFill="0" applyBorder="0" applyAlignment="0" applyProtection="0"/>
    <xf numFmtId="177" fontId="45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205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17" fontId="11" fillId="0" borderId="0" applyFont="0" applyFill="0" applyBorder="0" applyAlignment="0" applyProtection="0"/>
    <xf numFmtId="17" fontId="11" fillId="0" borderId="0" applyFont="0" applyFill="0" applyBorder="0" applyAlignment="0" applyProtection="0"/>
    <xf numFmtId="17" fontId="11" fillId="0" borderId="0" applyFont="0" applyFill="0" applyBorder="0" applyAlignment="0" applyProtection="0"/>
    <xf numFmtId="17" fontId="11" fillId="0" borderId="0" applyFont="0" applyFill="0" applyBorder="0" applyAlignment="0" applyProtection="0"/>
    <xf numFmtId="17" fontId="11" fillId="0" borderId="0" applyFont="0" applyFill="0" applyBorder="0" applyAlignment="0" applyProtection="0"/>
    <xf numFmtId="17" fontId="11" fillId="0" borderId="0" applyFont="0" applyFill="0" applyBorder="0" applyAlignment="0" applyProtection="0"/>
    <xf numFmtId="176" fontId="45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" fontId="11" fillId="0" borderId="0" applyFont="0" applyFill="0" applyBorder="0" applyAlignment="0" applyProtection="0"/>
    <xf numFmtId="1" fontId="11" fillId="0" borderId="0" applyFont="0" applyFill="0" applyBorder="0" applyAlignment="0" applyProtection="0"/>
    <xf numFmtId="1" fontId="11" fillId="0" borderId="0" applyFont="0" applyFill="0" applyBorder="0" applyAlignment="0" applyProtection="0"/>
    <xf numFmtId="1" fontId="11" fillId="0" borderId="0" applyFont="0" applyFill="0" applyBorder="0" applyAlignment="0" applyProtection="0"/>
    <xf numFmtId="1" fontId="11" fillId="0" borderId="0" applyFont="0" applyFill="0" applyBorder="0" applyAlignment="0" applyProtection="0"/>
    <xf numFmtId="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10" fontId="90" fillId="29" borderId="29">
      <alignment horizontal="right"/>
    </xf>
    <xf numFmtId="210" fontId="90" fillId="29" borderId="29">
      <alignment horizontal="right"/>
    </xf>
    <xf numFmtId="210" fontId="90" fillId="29" borderId="29">
      <alignment horizontal="right"/>
    </xf>
    <xf numFmtId="210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10" fontId="90" fillId="29" borderId="29">
      <alignment horizontal="right"/>
    </xf>
    <xf numFmtId="210" fontId="90" fillId="29" borderId="29">
      <alignment horizontal="right"/>
    </xf>
    <xf numFmtId="210" fontId="90" fillId="29" borderId="29">
      <alignment horizontal="right"/>
    </xf>
    <xf numFmtId="210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3" fontId="57" fillId="29" borderId="0" applyNumberFormat="0" applyAlignment="0"/>
    <xf numFmtId="0" fontId="91" fillId="0" borderId="0">
      <alignment horizontal="right"/>
    </xf>
    <xf numFmtId="0" fontId="83" fillId="0" borderId="0" applyNumberFormat="0">
      <alignment horizontal="right"/>
    </xf>
    <xf numFmtId="195" fontId="11" fillId="0" borderId="0">
      <protection locked="0"/>
    </xf>
    <xf numFmtId="0" fontId="44" fillId="0" borderId="0"/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211" fontId="83" fillId="0" borderId="0" applyFont="0" applyFill="0" applyBorder="0" applyAlignment="0" applyProtection="0"/>
    <xf numFmtId="212" fontId="11" fillId="0" borderId="0">
      <alignment horizontal="right"/>
    </xf>
    <xf numFmtId="212" fontId="11" fillId="0" borderId="0">
      <alignment horizontal="right"/>
    </xf>
    <xf numFmtId="212" fontId="11" fillId="0" borderId="0">
      <alignment horizontal="right"/>
    </xf>
    <xf numFmtId="212" fontId="11" fillId="0" borderId="0">
      <alignment horizontal="right"/>
    </xf>
    <xf numFmtId="212" fontId="11" fillId="0" borderId="0">
      <alignment horizontal="right"/>
    </xf>
    <xf numFmtId="212" fontId="11" fillId="0" borderId="0">
      <alignment horizontal="right"/>
    </xf>
    <xf numFmtId="15" fontId="88" fillId="0" borderId="0" applyFill="0" applyBorder="0">
      <protection locked="0"/>
    </xf>
    <xf numFmtId="213" fontId="11" fillId="0" borderId="0" applyFont="0" applyFill="0" applyBorder="0" applyAlignment="0" applyProtection="0">
      <alignment vertical="top"/>
    </xf>
    <xf numFmtId="213" fontId="11" fillId="0" borderId="0" applyFont="0" applyFill="0" applyBorder="0" applyAlignment="0" applyProtection="0">
      <alignment vertical="top"/>
    </xf>
    <xf numFmtId="1" fontId="11" fillId="0" borderId="0" applyFill="0" applyBorder="0">
      <alignment horizontal="right"/>
    </xf>
    <xf numFmtId="1" fontId="11" fillId="0" borderId="0" applyFill="0" applyBorder="0">
      <alignment horizontal="right"/>
    </xf>
    <xf numFmtId="2" fontId="11" fillId="0" borderId="0" applyFill="0" applyBorder="0">
      <alignment horizontal="right"/>
    </xf>
    <xf numFmtId="2" fontId="11" fillId="0" borderId="0" applyFill="0" applyBorder="0">
      <alignment horizontal="right"/>
    </xf>
    <xf numFmtId="2" fontId="88" fillId="0" borderId="0" applyFill="0" applyBorder="0">
      <protection locked="0"/>
    </xf>
    <xf numFmtId="170" fontId="11" fillId="0" borderId="0" applyFill="0" applyBorder="0">
      <alignment horizontal="right"/>
    </xf>
    <xf numFmtId="170" fontId="11" fillId="0" borderId="0" applyFill="0" applyBorder="0">
      <alignment horizontal="right"/>
    </xf>
    <xf numFmtId="170" fontId="88" fillId="0" borderId="0" applyFill="0" applyBorder="0">
      <protection locked="0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214" fontId="3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92" fillId="0" borderId="0"/>
    <xf numFmtId="0" fontId="93" fillId="0" borderId="0">
      <protection locked="0"/>
    </xf>
    <xf numFmtId="3" fontId="94" fillId="62" borderId="67">
      <alignment horizontal="center"/>
    </xf>
    <xf numFmtId="0" fontId="45" fillId="0" borderId="0" applyFont="0" applyFill="0" applyBorder="0" applyAlignment="0" applyProtection="0"/>
    <xf numFmtId="215" fontId="83" fillId="0" borderId="60" applyNumberFormat="0" applyFont="0" applyFill="0" applyAlignment="0" applyProtection="0"/>
    <xf numFmtId="0" fontId="45" fillId="0" borderId="80" applyNumberFormat="0" applyFont="0" applyFill="0" applyAlignment="0" applyProtection="0"/>
    <xf numFmtId="0" fontId="45" fillId="0" borderId="80" applyNumberFormat="0" applyFont="0" applyFill="0" applyAlignment="0" applyProtection="0"/>
    <xf numFmtId="0" fontId="45" fillId="0" borderId="23"/>
    <xf numFmtId="0" fontId="95" fillId="0" borderId="0">
      <protection locked="0"/>
    </xf>
    <xf numFmtId="0" fontId="95" fillId="0" borderId="0">
      <protection locked="0"/>
    </xf>
    <xf numFmtId="0" fontId="32" fillId="63" borderId="0" applyNumberFormat="0" applyBorder="0" applyAlignment="0" applyProtection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66" borderId="0" applyNumberFormat="0" applyBorder="0" applyAlignment="0" applyProtection="0"/>
    <xf numFmtId="0" fontId="96" fillId="36" borderId="76" applyNumberFormat="0" applyAlignment="0" applyProtection="0"/>
    <xf numFmtId="0" fontId="26" fillId="67" borderId="0"/>
    <xf numFmtId="0" fontId="26" fillId="67" borderId="0"/>
    <xf numFmtId="216" fontId="97" fillId="67" borderId="0"/>
    <xf numFmtId="217" fontId="11" fillId="0" borderId="0"/>
    <xf numFmtId="217" fontId="11" fillId="0" borderId="0"/>
    <xf numFmtId="217" fontId="11" fillId="0" borderId="0"/>
    <xf numFmtId="217" fontId="11" fillId="0" borderId="0"/>
    <xf numFmtId="217" fontId="11" fillId="0" borderId="0"/>
    <xf numFmtId="217" fontId="11" fillId="0" borderId="0"/>
    <xf numFmtId="173" fontId="90" fillId="67" borderId="0"/>
    <xf numFmtId="0" fontId="90" fillId="0" borderId="0"/>
    <xf numFmtId="0" fontId="90" fillId="0" borderId="0"/>
    <xf numFmtId="0" fontId="27" fillId="0" borderId="0">
      <alignment vertical="center"/>
    </xf>
    <xf numFmtId="218" fontId="19" fillId="0" borderId="0" applyFont="0" applyFill="0" applyBorder="0" applyAlignment="0" applyProtection="0"/>
    <xf numFmtId="3" fontId="49" fillId="0" borderId="81" applyFill="0" applyBorder="0"/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219" fontId="98" fillId="29" borderId="23"/>
    <xf numFmtId="0" fontId="93" fillId="0" borderId="0">
      <protection locked="0"/>
    </xf>
    <xf numFmtId="0" fontId="93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0" fontId="99" fillId="0" borderId="0" applyFill="0" applyBorder="0" applyProtection="0">
      <alignment vertical="center"/>
    </xf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85" fontId="102" fillId="68" borderId="0"/>
    <xf numFmtId="186" fontId="102" fillId="68" borderId="0"/>
    <xf numFmtId="183" fontId="35" fillId="11" borderId="23" applyFont="0" applyBorder="0" applyAlignment="0" applyProtection="0">
      <alignment vertical="top"/>
    </xf>
    <xf numFmtId="0" fontId="103" fillId="52" borderId="0" applyNumberFormat="0" applyFont="0" applyBorder="0" applyAlignment="0" applyProtection="0">
      <alignment horizontal="centerContinuous"/>
    </xf>
    <xf numFmtId="0" fontId="103" fillId="69" borderId="0" applyNumberFormat="0" applyFont="0" applyBorder="0" applyAlignment="0" applyProtection="0">
      <alignment horizontal="centerContinuous"/>
    </xf>
    <xf numFmtId="0" fontId="104" fillId="29" borderId="82" applyNumberFormat="0" applyFont="0" applyBorder="0" applyAlignment="0"/>
    <xf numFmtId="0" fontId="11" fillId="52" borderId="83" applyNumberFormat="0" applyFont="0" applyBorder="0" applyAlignment="0">
      <protection locked="0"/>
    </xf>
    <xf numFmtId="0" fontId="11" fillId="52" borderId="83" applyNumberFormat="0" applyFont="0" applyBorder="0" applyAlignment="0">
      <protection locked="0"/>
    </xf>
    <xf numFmtId="0" fontId="11" fillId="52" borderId="83" applyNumberFormat="0" applyFont="0" applyBorder="0" applyAlignment="0">
      <protection locked="0"/>
    </xf>
    <xf numFmtId="0" fontId="11" fillId="52" borderId="83" applyNumberFormat="0" applyFont="0" applyBorder="0" applyAlignment="0">
      <protection locked="0"/>
    </xf>
    <xf numFmtId="0" fontId="11" fillId="52" borderId="83" applyNumberFormat="0" applyFont="0" applyBorder="0" applyAlignment="0">
      <protection locked="0"/>
    </xf>
    <xf numFmtId="0" fontId="11" fillId="52" borderId="83" applyNumberFormat="0" applyFont="0" applyBorder="0" applyAlignment="0">
      <protection locked="0"/>
    </xf>
    <xf numFmtId="10" fontId="11" fillId="52" borderId="0" applyNumberFormat="0" applyFont="0" applyBorder="0" applyAlignment="0"/>
    <xf numFmtId="10" fontId="11" fillId="52" borderId="0" applyNumberFormat="0" applyFont="0" applyBorder="0" applyAlignment="0"/>
    <xf numFmtId="0" fontId="11" fillId="54" borderId="0" applyNumberFormat="0" applyFont="0" applyBorder="0" applyAlignment="0" applyProtection="0"/>
    <xf numFmtId="0" fontId="11" fillId="54" borderId="0" applyNumberFormat="0" applyFont="0" applyBorder="0" applyAlignment="0" applyProtection="0"/>
    <xf numFmtId="0" fontId="11" fillId="54" borderId="0" applyNumberFormat="0" applyFont="0" applyBorder="0" applyAlignment="0" applyProtection="0"/>
    <xf numFmtId="0" fontId="11" fillId="54" borderId="0" applyNumberFormat="0" applyFont="0" applyBorder="0" applyAlignment="0" applyProtection="0"/>
    <xf numFmtId="0" fontId="11" fillId="54" borderId="0" applyNumberFormat="0" applyFont="0" applyBorder="0" applyAlignment="0" applyProtection="0"/>
    <xf numFmtId="0" fontId="11" fillId="54" borderId="0" applyNumberFormat="0" applyFont="0" applyBorder="0" applyAlignment="0" applyProtection="0"/>
    <xf numFmtId="0" fontId="26" fillId="0" borderId="84"/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220" fontId="90" fillId="29" borderId="29">
      <alignment horizontal="right"/>
    </xf>
    <xf numFmtId="220" fontId="90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220" fontId="90" fillId="29" borderId="29">
      <alignment horizontal="right"/>
    </xf>
    <xf numFmtId="220" fontId="90" fillId="29" borderId="29">
      <alignment horizontal="right"/>
    </xf>
    <xf numFmtId="0" fontId="90" fillId="29" borderId="29">
      <alignment horizontal="right"/>
    </xf>
    <xf numFmtId="0" fontId="90" fillId="29" borderId="29">
      <alignment horizontal="right"/>
    </xf>
    <xf numFmtId="0" fontId="90" fillId="29" borderId="29">
      <alignment horizontal="right"/>
    </xf>
    <xf numFmtId="0" fontId="90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220" fontId="90" fillId="29" borderId="29">
      <alignment horizontal="right"/>
    </xf>
    <xf numFmtId="220" fontId="90" fillId="29" borderId="29">
      <alignment horizontal="right"/>
    </xf>
    <xf numFmtId="220" fontId="90" fillId="29" borderId="29">
      <alignment horizontal="right"/>
    </xf>
    <xf numFmtId="220" fontId="90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220" fontId="90" fillId="29" borderId="29">
      <alignment horizontal="right"/>
    </xf>
    <xf numFmtId="220" fontId="90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220" fontId="90" fillId="29" borderId="29">
      <alignment horizontal="right"/>
    </xf>
    <xf numFmtId="220" fontId="90" fillId="29" borderId="29">
      <alignment horizontal="right"/>
    </xf>
    <xf numFmtId="0" fontId="90" fillId="29" borderId="29">
      <alignment horizontal="right"/>
    </xf>
    <xf numFmtId="0" fontId="90" fillId="29" borderId="29">
      <alignment horizontal="right"/>
    </xf>
    <xf numFmtId="0" fontId="90" fillId="29" borderId="29">
      <alignment horizontal="right"/>
    </xf>
    <xf numFmtId="0" fontId="90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220" fontId="90" fillId="29" borderId="29">
      <alignment horizontal="right"/>
    </xf>
    <xf numFmtId="220" fontId="90" fillId="29" borderId="29">
      <alignment horizontal="right"/>
    </xf>
    <xf numFmtId="220" fontId="90" fillId="29" borderId="29">
      <alignment horizontal="right"/>
    </xf>
    <xf numFmtId="220" fontId="90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220" fontId="90" fillId="29" borderId="29">
      <alignment horizontal="right"/>
    </xf>
    <xf numFmtId="220" fontId="90" fillId="29" borderId="29">
      <alignment horizontal="right"/>
    </xf>
    <xf numFmtId="220" fontId="90" fillId="29" borderId="29">
      <alignment horizontal="right"/>
    </xf>
    <xf numFmtId="220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0" fontId="90" fillId="29" borderId="29">
      <alignment horizontal="right"/>
    </xf>
    <xf numFmtId="0" fontId="90" fillId="29" borderId="29">
      <alignment horizontal="right"/>
    </xf>
    <xf numFmtId="0" fontId="90" fillId="29" borderId="29">
      <alignment horizontal="right"/>
    </xf>
    <xf numFmtId="0" fontId="90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0" fontId="26" fillId="29" borderId="29">
      <alignment horizontal="right"/>
    </xf>
    <xf numFmtId="220" fontId="90" fillId="29" borderId="29">
      <alignment horizontal="right"/>
    </xf>
    <xf numFmtId="220" fontId="90" fillId="29" borderId="29">
      <alignment horizontal="right"/>
    </xf>
    <xf numFmtId="220" fontId="90" fillId="29" borderId="29">
      <alignment horizontal="right"/>
    </xf>
    <xf numFmtId="220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209" fontId="90" fillId="29" borderId="29">
      <alignment horizontal="right"/>
    </xf>
    <xf numFmtId="0" fontId="90" fillId="29" borderId="29">
      <alignment horizontal="right"/>
    </xf>
    <xf numFmtId="0" fontId="90" fillId="29" borderId="29">
      <alignment horizontal="right"/>
    </xf>
    <xf numFmtId="0" fontId="90" fillId="29" borderId="29">
      <alignment horizontal="right"/>
    </xf>
    <xf numFmtId="0" fontId="90" fillId="29" borderId="29">
      <alignment horizontal="right"/>
    </xf>
    <xf numFmtId="0" fontId="28" fillId="0" borderId="0" applyFont="0" applyFill="0" applyBorder="0" applyAlignment="0" applyProtection="0"/>
    <xf numFmtId="4" fontId="11" fillId="0" borderId="0"/>
    <xf numFmtId="4" fontId="11" fillId="0" borderId="0"/>
    <xf numFmtId="4" fontId="11" fillId="0" borderId="0"/>
    <xf numFmtId="4" fontId="11" fillId="0" borderId="0"/>
    <xf numFmtId="4" fontId="11" fillId="0" borderId="0"/>
    <xf numFmtId="4" fontId="11" fillId="0" borderId="0"/>
    <xf numFmtId="0" fontId="105" fillId="0" borderId="0" applyNumberFormat="0" applyFill="0" applyBorder="0" applyAlignment="0" applyProtection="0"/>
    <xf numFmtId="0" fontId="35" fillId="0" borderId="0" applyNumberFormat="0" applyFill="0" applyBorder="0" applyProtection="0">
      <alignment wrapText="1"/>
    </xf>
    <xf numFmtId="0" fontId="106" fillId="0" borderId="0" applyNumberFormat="0" applyFill="0" applyBorder="0" applyProtection="0">
      <alignment wrapText="1"/>
    </xf>
    <xf numFmtId="38" fontId="35" fillId="29" borderId="0" applyNumberFormat="0" applyBorder="0" applyAlignment="0" applyProtection="0"/>
    <xf numFmtId="41" fontId="49" fillId="0" borderId="0"/>
    <xf numFmtId="221" fontId="83" fillId="0" borderId="0" applyFont="0" applyFill="0" applyBorder="0" applyAlignment="0" applyProtection="0">
      <alignment horizontal="right"/>
    </xf>
    <xf numFmtId="0" fontId="107" fillId="0" borderId="0">
      <alignment horizontal="right"/>
    </xf>
    <xf numFmtId="0" fontId="80" fillId="0" borderId="65" applyNumberFormat="0" applyAlignment="0" applyProtection="0">
      <alignment horizontal="left" vertical="center"/>
    </xf>
    <xf numFmtId="0" fontId="80" fillId="0" borderId="22">
      <alignment horizontal="left" vertical="center"/>
    </xf>
    <xf numFmtId="0" fontId="108" fillId="0" borderId="0">
      <alignment horizontal="center"/>
    </xf>
    <xf numFmtId="0" fontId="108" fillId="0" borderId="0">
      <alignment horizontal="center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0" fontId="109" fillId="0" borderId="0" applyFill="0" applyBorder="0" applyProtection="0"/>
    <xf numFmtId="0" fontId="109" fillId="0" borderId="0" applyFill="0" applyBorder="0" applyProtection="0"/>
    <xf numFmtId="0" fontId="109" fillId="0" borderId="0" applyFill="0" applyBorder="0" applyProtection="0"/>
    <xf numFmtId="0" fontId="109" fillId="0" borderId="0" applyFill="0" applyBorder="0" applyProtection="0"/>
    <xf numFmtId="0" fontId="109" fillId="0" borderId="0" applyFill="0" applyBorder="0" applyProtection="0"/>
    <xf numFmtId="0" fontId="109" fillId="0" borderId="0" applyFill="0" applyBorder="0" applyProtection="0"/>
    <xf numFmtId="0" fontId="109" fillId="0" borderId="0" applyFill="0" applyBorder="0" applyProtection="0"/>
    <xf numFmtId="0" fontId="109" fillId="0" borderId="0" applyFill="0" applyBorder="0" applyProtection="0"/>
    <xf numFmtId="0" fontId="109" fillId="0" borderId="0" applyFill="0" applyBorder="0" applyProtection="0"/>
    <xf numFmtId="0" fontId="110" fillId="0" borderId="0" applyFill="0" applyBorder="0" applyProtection="0"/>
    <xf numFmtId="0" fontId="110" fillId="0" borderId="0" applyFill="0" applyBorder="0" applyProtection="0"/>
    <xf numFmtId="0" fontId="110" fillId="0" borderId="0" applyFill="0" applyBorder="0" applyProtection="0"/>
    <xf numFmtId="0" fontId="110" fillId="0" borderId="0" applyFill="0" applyBorder="0" applyProtection="0"/>
    <xf numFmtId="0" fontId="110" fillId="0" borderId="0" applyFill="0" applyBorder="0" applyProtection="0"/>
    <xf numFmtId="0" fontId="110" fillId="0" borderId="0" applyFill="0" applyBorder="0" applyProtection="0"/>
    <xf numFmtId="0" fontId="110" fillId="0" borderId="0" applyFill="0" applyBorder="0" applyProtection="0"/>
    <xf numFmtId="0" fontId="110" fillId="0" borderId="0" applyFill="0" applyBorder="0" applyProtection="0"/>
    <xf numFmtId="0" fontId="110" fillId="0" borderId="0" applyFill="0" applyBorder="0" applyProtection="0"/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1" fontId="111" fillId="68" borderId="15">
      <alignment horizontal="center"/>
    </xf>
    <xf numFmtId="1" fontId="111" fillId="68" borderId="15">
      <alignment horizontal="center"/>
    </xf>
    <xf numFmtId="1" fontId="111" fillId="68" borderId="15">
      <alignment horizontal="center"/>
    </xf>
    <xf numFmtId="1" fontId="111" fillId="68" borderId="15">
      <alignment horizontal="center"/>
    </xf>
    <xf numFmtId="222" fontId="112" fillId="70" borderId="0" applyProtection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185" fontId="67" fillId="54" borderId="0"/>
    <xf numFmtId="0" fontId="115" fillId="32" borderId="0" applyNumberFormat="0" applyBorder="0" applyAlignment="0" applyProtection="0"/>
    <xf numFmtId="0" fontId="27" fillId="0" borderId="0"/>
    <xf numFmtId="0" fontId="27" fillId="0" borderId="0"/>
    <xf numFmtId="4" fontId="11" fillId="71" borderId="0"/>
    <xf numFmtId="4" fontId="11" fillId="71" borderId="0"/>
    <xf numFmtId="4" fontId="11" fillId="71" borderId="0"/>
    <xf numFmtId="4" fontId="11" fillId="71" borderId="0"/>
    <xf numFmtId="4" fontId="11" fillId="71" borderId="0"/>
    <xf numFmtId="4" fontId="11" fillId="71" borderId="0"/>
    <xf numFmtId="186" fontId="116" fillId="72" borderId="0"/>
    <xf numFmtId="10" fontId="35" fillId="52" borderId="23" applyNumberFormat="0" applyBorder="0" applyAlignment="0" applyProtection="0"/>
    <xf numFmtId="0" fontId="117" fillId="73" borderId="0" applyNumberFormat="0" applyBorder="0" applyAlignment="0">
      <protection locked="0"/>
    </xf>
    <xf numFmtId="223" fontId="68" fillId="0" borderId="0"/>
    <xf numFmtId="178" fontId="118" fillId="0" borderId="0" applyNumberFormat="0" applyBorder="0" applyAlignment="0" applyProtection="0"/>
    <xf numFmtId="224" fontId="119" fillId="0" borderId="0" applyFill="0" applyBorder="0" applyProtection="0">
      <alignment vertical="center"/>
    </xf>
    <xf numFmtId="202" fontId="119" fillId="0" borderId="0" applyFill="0" applyBorder="0" applyProtection="0">
      <alignment vertical="center"/>
    </xf>
    <xf numFmtId="0" fontId="120" fillId="74" borderId="0" applyNumberFormat="0" applyFont="0" applyBorder="0" applyAlignment="0">
      <alignment horizontal="right" vertical="top"/>
      <protection locked="0"/>
    </xf>
    <xf numFmtId="222" fontId="121" fillId="28" borderId="33" applyNumberFormat="0" applyFont="0" applyBorder="0" applyAlignment="0">
      <alignment horizontal="right" vertical="center"/>
      <protection locked="0"/>
    </xf>
    <xf numFmtId="225" fontId="119" fillId="0" borderId="0" applyFill="0" applyBorder="0" applyProtection="0">
      <alignment vertical="center"/>
    </xf>
    <xf numFmtId="223" fontId="68" fillId="0" borderId="0"/>
    <xf numFmtId="226" fontId="119" fillId="0" borderId="0" applyFill="0" applyBorder="0" applyProtection="0">
      <alignment vertical="center"/>
    </xf>
    <xf numFmtId="38" fontId="118" fillId="0" borderId="0"/>
    <xf numFmtId="0" fontId="120" fillId="74" borderId="0" applyNumberFormat="0" applyFont="0" applyBorder="0" applyAlignment="0">
      <alignment horizontal="right" vertical="top"/>
      <protection locked="0"/>
    </xf>
    <xf numFmtId="222" fontId="28" fillId="0" borderId="0"/>
    <xf numFmtId="0" fontId="3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227" fontId="35" fillId="0" borderId="0" applyNumberFormat="0" applyFill="0" applyBorder="0" applyAlignment="0" applyProtection="0"/>
    <xf numFmtId="38" fontId="122" fillId="0" borderId="0"/>
    <xf numFmtId="38" fontId="123" fillId="0" borderId="0"/>
    <xf numFmtId="38" fontId="124" fillId="0" borderId="0"/>
    <xf numFmtId="38" fontId="125" fillId="0" borderId="0"/>
    <xf numFmtId="0" fontId="126" fillId="0" borderId="0"/>
    <xf numFmtId="0" fontId="126" fillId="0" borderId="0"/>
    <xf numFmtId="228" fontId="68" fillId="29" borderId="0" applyFont="0"/>
    <xf numFmtId="0" fontId="35" fillId="0" borderId="0" applyNumberFormat="0" applyFill="0" applyBorder="0" applyProtection="0">
      <alignment horizontal="left"/>
    </xf>
    <xf numFmtId="3" fontId="127" fillId="0" borderId="0"/>
    <xf numFmtId="0" fontId="128" fillId="0" borderId="0"/>
    <xf numFmtId="3" fontId="129" fillId="52" borderId="22">
      <alignment horizontal="left" vertical="center"/>
    </xf>
    <xf numFmtId="172" fontId="25" fillId="0" borderId="0">
      <alignment horizontal="right"/>
    </xf>
    <xf numFmtId="0" fontId="11" fillId="0" borderId="0"/>
    <xf numFmtId="0" fontId="11" fillId="0" borderId="0"/>
    <xf numFmtId="229" fontId="11" fillId="67" borderId="0">
      <alignment horizontal="right"/>
    </xf>
    <xf numFmtId="229" fontId="11" fillId="67" borderId="0">
      <alignment horizontal="right"/>
    </xf>
    <xf numFmtId="229" fontId="11" fillId="67" borderId="0">
      <alignment horizontal="right"/>
    </xf>
    <xf numFmtId="229" fontId="11" fillId="67" borderId="0">
      <alignment horizontal="right"/>
    </xf>
    <xf numFmtId="229" fontId="11" fillId="67" borderId="0">
      <alignment horizontal="right"/>
    </xf>
    <xf numFmtId="229" fontId="11" fillId="67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172" fontId="25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172" fontId="25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172" fontId="25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28" fontId="25" fillId="0" borderId="0">
      <alignment horizontal="right"/>
    </xf>
    <xf numFmtId="172" fontId="25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30" fontId="11" fillId="0" borderId="0">
      <alignment horizontal="right"/>
    </xf>
    <xf numFmtId="228" fontId="25" fillId="0" borderId="0">
      <alignment horizontal="right"/>
    </xf>
    <xf numFmtId="172" fontId="25" fillId="0" borderId="0">
      <alignment horizontal="right"/>
    </xf>
    <xf numFmtId="0" fontId="130" fillId="0" borderId="63">
      <alignment horizontal="left"/>
      <protection locked="0"/>
    </xf>
    <xf numFmtId="165" fontId="131" fillId="0" borderId="0"/>
    <xf numFmtId="191" fontId="132" fillId="29" borderId="28" applyNumberFormat="0" applyFont="0" applyBorder="0" applyAlignment="0">
      <alignment horizontal="center"/>
    </xf>
    <xf numFmtId="231" fontId="133" fillId="0" borderId="0" applyFont="0" applyFill="0" applyBorder="0" applyAlignment="0" applyProtection="0"/>
    <xf numFmtId="3" fontId="134" fillId="29" borderId="66">
      <alignment horizontal="center"/>
    </xf>
    <xf numFmtId="0" fontId="135" fillId="0" borderId="0" applyBorder="0"/>
    <xf numFmtId="232" fontId="11" fillId="0" borderId="0" applyFont="0" applyFill="0" applyBorder="0" applyAlignment="0" applyProtection="0"/>
    <xf numFmtId="233" fontId="11" fillId="0" borderId="0" applyFont="0" applyFill="0" applyBorder="0" applyAlignment="0" applyProtection="0"/>
    <xf numFmtId="234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37" fontId="45" fillId="0" borderId="0" applyFont="0" applyFill="0" applyBorder="0" applyAlignment="0" applyProtection="0"/>
    <xf numFmtId="236" fontId="11" fillId="0" borderId="0" applyFont="0" applyFill="0" applyBorder="0" applyAlignment="0" applyProtection="0"/>
    <xf numFmtId="236" fontId="11" fillId="0" borderId="0" applyFont="0" applyFill="0" applyBorder="0" applyAlignment="0" applyProtection="0"/>
    <xf numFmtId="236" fontId="11" fillId="0" borderId="0" applyFont="0" applyFill="0" applyBorder="0" applyAlignment="0" applyProtection="0"/>
    <xf numFmtId="236" fontId="11" fillId="0" borderId="0" applyFont="0" applyFill="0" applyBorder="0" applyAlignment="0" applyProtection="0"/>
    <xf numFmtId="236" fontId="11" fillId="0" borderId="0" applyFont="0" applyFill="0" applyBorder="0" applyAlignment="0" applyProtection="0"/>
    <xf numFmtId="236" fontId="11" fillId="0" borderId="0" applyFont="0" applyFill="0" applyBorder="0" applyAlignment="0" applyProtection="0"/>
    <xf numFmtId="237" fontId="11" fillId="0" borderId="0" applyFont="0" applyFill="0" applyBorder="0" applyAlignment="0" applyProtection="0"/>
    <xf numFmtId="237" fontId="11" fillId="0" borderId="0" applyFont="0" applyFill="0" applyBorder="0" applyAlignment="0" applyProtection="0"/>
    <xf numFmtId="237" fontId="11" fillId="0" borderId="0" applyFont="0" applyFill="0" applyBorder="0" applyAlignment="0" applyProtection="0"/>
    <xf numFmtId="237" fontId="11" fillId="0" borderId="0" applyFont="0" applyFill="0" applyBorder="0" applyAlignment="0" applyProtection="0"/>
    <xf numFmtId="237" fontId="11" fillId="0" borderId="0" applyFont="0" applyFill="0" applyBorder="0" applyAlignment="0" applyProtection="0"/>
    <xf numFmtId="237" fontId="11" fillId="0" borderId="0" applyFont="0" applyFill="0" applyBorder="0" applyAlignment="0" applyProtection="0"/>
    <xf numFmtId="0" fontId="136" fillId="11" borderId="85">
      <alignment horizontal="left" vertical="top" indent="2"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45" fillId="0" borderId="0" applyFont="0" applyFill="0" applyBorder="0" applyAlignment="0" applyProtection="0"/>
    <xf numFmtId="238" fontId="11" fillId="0" borderId="0" applyFont="0" applyFill="0" applyBorder="0" applyAlignment="0" applyProtection="0"/>
    <xf numFmtId="238" fontId="11" fillId="0" borderId="0" applyFont="0" applyFill="0" applyBorder="0" applyAlignment="0" applyProtection="0"/>
    <xf numFmtId="238" fontId="11" fillId="0" borderId="0" applyFont="0" applyFill="0" applyBorder="0" applyAlignment="0" applyProtection="0"/>
    <xf numFmtId="238" fontId="11" fillId="0" borderId="0" applyFont="0" applyFill="0" applyBorder="0" applyAlignment="0" applyProtection="0"/>
    <xf numFmtId="238" fontId="11" fillId="0" borderId="0" applyFont="0" applyFill="0" applyBorder="0" applyAlignment="0" applyProtection="0"/>
    <xf numFmtId="238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0" fontId="26" fillId="67" borderId="29">
      <alignment horizontal="right"/>
    </xf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06" fillId="0" borderId="0" applyFont="0" applyFill="0" applyBorder="0" applyAlignment="0" applyProtection="0"/>
    <xf numFmtId="19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37" fillId="0" borderId="0" applyFont="0" applyFill="0" applyBorder="0" applyAlignment="0" applyProtection="0"/>
    <xf numFmtId="199" fontId="31" fillId="0" borderId="0" applyFont="0" applyFill="0" applyBorder="0" applyAlignment="0" applyProtection="0"/>
    <xf numFmtId="199" fontId="11" fillId="0" borderId="0" applyFont="0" applyFill="0" applyBorder="0" applyAlignment="0" applyProtection="0"/>
    <xf numFmtId="239" fontId="11" fillId="0" borderId="0" applyFont="0" applyFill="0" applyBorder="0" applyAlignment="0" applyProtection="0"/>
    <xf numFmtId="240" fontId="11" fillId="0" borderId="0" applyFont="0" applyFill="0" applyBorder="0" applyAlignment="0" applyProtection="0"/>
    <xf numFmtId="241" fontId="11" fillId="0" borderId="0" applyFont="0" applyFill="0" applyBorder="0" applyAlignment="0" applyProtection="0"/>
    <xf numFmtId="242" fontId="11" fillId="0" borderId="0" applyFont="0" applyFill="0" applyBorder="0" applyAlignment="0" applyProtection="0"/>
    <xf numFmtId="0" fontId="93" fillId="0" borderId="0">
      <protection locked="0"/>
    </xf>
    <xf numFmtId="3" fontId="138" fillId="30" borderId="15">
      <alignment horizontal="center"/>
    </xf>
    <xf numFmtId="3" fontId="138" fillId="30" borderId="15">
      <alignment horizontal="center"/>
    </xf>
    <xf numFmtId="3" fontId="138" fillId="30" borderId="15">
      <alignment horizontal="center"/>
    </xf>
    <xf numFmtId="3" fontId="138" fillId="30" borderId="15">
      <alignment horizontal="center"/>
    </xf>
    <xf numFmtId="243" fontId="83" fillId="0" borderId="0" applyFont="0" applyFill="0" applyBorder="0" applyAlignment="0" applyProtection="0">
      <alignment horizontal="right"/>
    </xf>
    <xf numFmtId="0" fontId="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25" fontId="83" fillId="0" borderId="0" applyFill="0" applyBorder="0" applyProtection="0">
      <alignment vertical="center"/>
    </xf>
    <xf numFmtId="244" fontId="28" fillId="0" borderId="0"/>
    <xf numFmtId="0" fontId="139" fillId="74" borderId="0" applyNumberFormat="0" applyBorder="0" applyAlignment="0" applyProtection="0"/>
    <xf numFmtId="222" fontId="68" fillId="0" borderId="0" applyNumberFormat="0" applyFont="0" applyFill="0" applyBorder="0" applyAlignment="0" applyProtection="0">
      <alignment vertical="center"/>
    </xf>
    <xf numFmtId="222" fontId="68" fillId="0" borderId="0" applyNumberFormat="0" applyFont="0" applyFill="0" applyBorder="0" applyAlignment="0" applyProtection="0">
      <alignment vertical="center"/>
    </xf>
    <xf numFmtId="37" fontId="140" fillId="0" borderId="0"/>
    <xf numFmtId="222" fontId="141" fillId="0" borderId="0" applyNumberFormat="0" applyFill="0" applyBorder="0" applyAlignment="0" applyProtection="0">
      <alignment vertical="center"/>
    </xf>
    <xf numFmtId="189" fontId="142" fillId="0" borderId="0"/>
    <xf numFmtId="0" fontId="90" fillId="0" borderId="0"/>
    <xf numFmtId="0" fontId="90" fillId="0" borderId="0"/>
    <xf numFmtId="0" fontId="90" fillId="0" borderId="0"/>
    <xf numFmtId="0" fontId="90" fillId="0" borderId="0">
      <alignment horizontal="right"/>
    </xf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3" fillId="0" borderId="0"/>
    <xf numFmtId="0" fontId="11" fillId="0" borderId="0"/>
    <xf numFmtId="0" fontId="68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87" fontId="11" fillId="0" borderId="0"/>
    <xf numFmtId="187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/>
    <xf numFmtId="0" fontId="11" fillId="0" borderId="0"/>
    <xf numFmtId="0" fontId="1" fillId="0" borderId="0"/>
    <xf numFmtId="0" fontId="3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222" fontId="27" fillId="0" borderId="0"/>
    <xf numFmtId="0" fontId="11" fillId="0" borderId="0"/>
    <xf numFmtId="0" fontId="11" fillId="0" borderId="0"/>
    <xf numFmtId="0" fontId="11" fillId="0" borderId="0"/>
    <xf numFmtId="0" fontId="137" fillId="0" borderId="0"/>
    <xf numFmtId="0" fontId="1" fillId="0" borderId="0"/>
    <xf numFmtId="165" fontId="28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245" fontId="11" fillId="0" borderId="0"/>
    <xf numFmtId="0" fontId="11" fillId="0" borderId="0"/>
    <xf numFmtId="0" fontId="11" fillId="0" borderId="0"/>
    <xf numFmtId="245" fontId="11" fillId="0" borderId="0"/>
    <xf numFmtId="0" fontId="28" fillId="0" borderId="0"/>
    <xf numFmtId="0" fontId="28" fillId="0" borderId="0"/>
    <xf numFmtId="0" fontId="126" fillId="0" borderId="0"/>
    <xf numFmtId="0" fontId="144" fillId="11" borderId="0"/>
    <xf numFmtId="0" fontId="88" fillId="0" borderId="0" applyFill="0" applyBorder="0">
      <protection locked="0"/>
    </xf>
    <xf numFmtId="246" fontId="11" fillId="0" borderId="0"/>
    <xf numFmtId="246" fontId="11" fillId="0" borderId="0"/>
    <xf numFmtId="246" fontId="11" fillId="0" borderId="0"/>
    <xf numFmtId="246" fontId="11" fillId="0" borderId="0"/>
    <xf numFmtId="246" fontId="11" fillId="0" borderId="0"/>
    <xf numFmtId="246" fontId="11" fillId="0" borderId="0"/>
    <xf numFmtId="3" fontId="145" fillId="55" borderId="29"/>
    <xf numFmtId="247" fontId="83" fillId="0" borderId="0" applyFill="0" applyBorder="0" applyProtection="0">
      <alignment vertical="center"/>
    </xf>
    <xf numFmtId="248" fontId="68" fillId="0" borderId="0"/>
    <xf numFmtId="0" fontId="133" fillId="0" borderId="0"/>
    <xf numFmtId="187" fontId="146" fillId="0" borderId="0"/>
    <xf numFmtId="0" fontId="11" fillId="75" borderId="86" applyNumberFormat="0" applyFont="0" applyAlignment="0" applyProtection="0"/>
    <xf numFmtId="0" fontId="1" fillId="15" borderId="61" applyNumberFormat="0" applyFont="0" applyAlignment="0" applyProtection="0"/>
    <xf numFmtId="0" fontId="11" fillId="75" borderId="86" applyNumberFormat="0" applyFont="0" applyAlignment="0" applyProtection="0"/>
    <xf numFmtId="0" fontId="1" fillId="15" borderId="61" applyNumberFormat="0" applyFont="0" applyAlignment="0" applyProtection="0"/>
    <xf numFmtId="0" fontId="1" fillId="15" borderId="61" applyNumberFormat="0" applyFont="0" applyAlignment="0" applyProtection="0"/>
    <xf numFmtId="0" fontId="1" fillId="15" borderId="61" applyNumberFormat="0" applyFont="0" applyAlignment="0" applyProtection="0"/>
    <xf numFmtId="38" fontId="147" fillId="0" borderId="0"/>
    <xf numFmtId="214" fontId="35" fillId="0" borderId="0" applyFill="0" applyBorder="0" applyProtection="0">
      <alignment horizontal="right" wrapText="1"/>
    </xf>
    <xf numFmtId="214" fontId="79" fillId="0" borderId="0" applyFill="0" applyBorder="0" applyProtection="0">
      <alignment horizontal="right" wrapText="1"/>
    </xf>
    <xf numFmtId="249" fontId="35" fillId="0" borderId="0" applyFill="0" applyBorder="0" applyProtection="0">
      <alignment horizontal="right" wrapText="1"/>
    </xf>
    <xf numFmtId="249" fontId="79" fillId="0" borderId="0" applyFill="0" applyBorder="0" applyProtection="0">
      <alignment horizontal="right" wrapText="1"/>
    </xf>
    <xf numFmtId="0" fontId="11" fillId="0" borderId="0" applyFont="0" applyBorder="0" applyAlignment="0">
      <alignment horizontal="centerContinuous"/>
    </xf>
    <xf numFmtId="0" fontId="11" fillId="0" borderId="0" applyFont="0" applyBorder="0" applyAlignment="0">
      <alignment horizontal="centerContinuous"/>
    </xf>
    <xf numFmtId="0" fontId="11" fillId="0" borderId="0" applyFont="0" applyBorder="0" applyAlignment="0">
      <alignment horizontal="centerContinuous"/>
    </xf>
    <xf numFmtId="0" fontId="11" fillId="0" borderId="0" applyFont="0" applyBorder="0" applyAlignment="0">
      <alignment horizontal="centerContinuous"/>
    </xf>
    <xf numFmtId="0" fontId="11" fillId="0" borderId="0" applyFont="0" applyBorder="0" applyAlignment="0">
      <alignment horizontal="centerContinuous"/>
    </xf>
    <xf numFmtId="0" fontId="11" fillId="0" borderId="0" applyFont="0" applyBorder="0" applyAlignment="0">
      <alignment horizontal="centerContinuous"/>
    </xf>
    <xf numFmtId="0" fontId="3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227" fontId="7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227" fontId="35" fillId="0" borderId="0" applyNumberFormat="0" applyFill="0" applyBorder="0" applyAlignment="0" applyProtection="0"/>
    <xf numFmtId="214" fontId="35" fillId="0" borderId="0" applyFill="0" applyBorder="0" applyProtection="0">
      <alignment horizontal="right" wrapText="1"/>
    </xf>
    <xf numFmtId="214" fontId="79" fillId="0" borderId="0" applyFill="0" applyBorder="0" applyProtection="0">
      <alignment horizontal="right" wrapText="1"/>
    </xf>
    <xf numFmtId="250" fontId="35" fillId="0" borderId="0" applyFill="0" applyBorder="0" applyProtection="0">
      <alignment horizontal="right" wrapText="1"/>
    </xf>
    <xf numFmtId="250" fontId="79" fillId="0" borderId="0" applyFill="0" applyBorder="0" applyProtection="0">
      <alignment horizontal="right" wrapText="1"/>
    </xf>
    <xf numFmtId="0" fontId="11" fillId="0" borderId="0"/>
    <xf numFmtId="0" fontId="11" fillId="0" borderId="0"/>
    <xf numFmtId="0" fontId="11" fillId="0" borderId="26"/>
    <xf numFmtId="0" fontId="11" fillId="0" borderId="26"/>
    <xf numFmtId="0" fontId="11" fillId="0" borderId="26"/>
    <xf numFmtId="0" fontId="11" fillId="0" borderId="26"/>
    <xf numFmtId="0" fontId="11" fillId="0" borderId="26"/>
    <xf numFmtId="0" fontId="11" fillId="0" borderId="26"/>
    <xf numFmtId="0" fontId="11" fillId="0" borderId="26"/>
    <xf numFmtId="0" fontId="45" fillId="0" borderId="0" applyBorder="0" applyProtection="0"/>
    <xf numFmtId="0" fontId="11" fillId="0" borderId="0">
      <alignment horizontal="left" vertical="top"/>
      <protection locked="0"/>
    </xf>
    <xf numFmtId="0" fontId="45" fillId="0" borderId="23" applyNumberFormat="0" applyFont="0" applyFill="0" applyAlignment="0" applyProtection="0"/>
    <xf numFmtId="0" fontId="150" fillId="52" borderId="0">
      <alignment horizontal="center"/>
    </xf>
    <xf numFmtId="0" fontId="151" fillId="76" borderId="29"/>
    <xf numFmtId="0" fontId="152" fillId="0" borderId="0" applyBorder="0">
      <alignment horizontal="centerContinuous"/>
    </xf>
    <xf numFmtId="0" fontId="153" fillId="0" borderId="0" applyBorder="0">
      <alignment horizontal="centerContinuous"/>
    </xf>
    <xf numFmtId="3" fontId="68" fillId="11" borderId="0" applyAlignment="0"/>
    <xf numFmtId="0" fontId="154" fillId="0" borderId="0" applyProtection="0">
      <alignment horizontal="left"/>
    </xf>
    <xf numFmtId="0" fontId="155" fillId="0" borderId="0"/>
    <xf numFmtId="0" fontId="156" fillId="0" borderId="0">
      <alignment vertical="center"/>
    </xf>
    <xf numFmtId="0" fontId="157" fillId="11" borderId="87"/>
    <xf numFmtId="0" fontId="157" fillId="11" borderId="87"/>
    <xf numFmtId="222" fontId="158" fillId="0" borderId="0" applyNumberFormat="0" applyFill="0" applyProtection="0"/>
    <xf numFmtId="0" fontId="90" fillId="0" borderId="0" applyNumberFormat="0" applyFill="0" applyBorder="0" applyAlignment="0" applyProtection="0"/>
    <xf numFmtId="251" fontId="11" fillId="67" borderId="0"/>
    <xf numFmtId="251" fontId="11" fillId="67" borderId="0"/>
    <xf numFmtId="251" fontId="11" fillId="67" borderId="0"/>
    <xf numFmtId="251" fontId="11" fillId="67" borderId="0"/>
    <xf numFmtId="251" fontId="11" fillId="67" borderId="0"/>
    <xf numFmtId="251" fontId="11" fillId="67" borderId="0"/>
    <xf numFmtId="0" fontId="90" fillId="0" borderId="0"/>
    <xf numFmtId="2" fontId="131" fillId="0" borderId="0"/>
    <xf numFmtId="0" fontId="84" fillId="0" borderId="0"/>
    <xf numFmtId="40" fontId="11" fillId="0" borderId="0"/>
    <xf numFmtId="9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252" fontId="88" fillId="0" borderId="0" applyFill="0" applyBorder="0">
      <protection locked="0"/>
    </xf>
    <xf numFmtId="165" fontId="3" fillId="0" borderId="0">
      <alignment horizontal="right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3" fillId="0" borderId="0">
      <alignment horizontal="right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>
      <alignment horizontal="right"/>
    </xf>
    <xf numFmtId="0" fontId="45" fillId="0" borderId="0" applyFont="0" applyFill="0" applyBorder="0" applyAlignment="0" applyProtection="0"/>
    <xf numFmtId="226" fontId="83" fillId="0" borderId="0" applyFill="0" applyBorder="0" applyProtection="0">
      <alignment vertical="center"/>
    </xf>
    <xf numFmtId="165" fontId="19" fillId="0" borderId="0"/>
    <xf numFmtId="0" fontId="159" fillId="0" borderId="0"/>
    <xf numFmtId="10" fontId="3" fillId="0" borderId="0"/>
    <xf numFmtId="10" fontId="127" fillId="0" borderId="74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0">
      <protection locked="0"/>
    </xf>
    <xf numFmtId="0" fontId="49" fillId="54" borderId="71" applyNumberFormat="0" applyFont="0" applyBorder="0" applyAlignment="0" applyProtection="0"/>
    <xf numFmtId="253" fontId="90" fillId="0" borderId="0" applyFont="0" applyFill="0" applyBorder="0" applyAlignment="0" applyProtection="0"/>
    <xf numFmtId="3" fontId="127" fillId="29" borderId="0"/>
    <xf numFmtId="171" fontId="36" fillId="0" borderId="0"/>
    <xf numFmtId="171" fontId="36" fillId="0" borderId="0"/>
    <xf numFmtId="0" fontId="160" fillId="0" borderId="0" applyNumberFormat="0" applyFill="0" applyBorder="0" applyAlignment="0" applyProtection="0"/>
    <xf numFmtId="14" fontId="51" fillId="77" borderId="88" applyNumberFormat="0" applyFont="0" applyBorder="0" applyAlignment="0" applyProtection="0">
      <alignment horizontal="center" vertical="center"/>
    </xf>
    <xf numFmtId="0" fontId="145" fillId="0" borderId="0" applyNumberFormat="0" applyFont="0" applyFill="0" applyBorder="0" applyAlignment="0" applyProtection="0">
      <alignment horizontal="left"/>
    </xf>
    <xf numFmtId="15" fontId="145" fillId="0" borderId="0" applyFont="0" applyFill="0" applyBorder="0" applyAlignment="0" applyProtection="0"/>
    <xf numFmtId="4" fontId="145" fillId="0" borderId="0" applyFont="0" applyFill="0" applyBorder="0" applyAlignment="0" applyProtection="0"/>
    <xf numFmtId="0" fontId="11" fillId="0" borderId="87">
      <alignment horizontal="center"/>
    </xf>
    <xf numFmtId="0" fontId="11" fillId="0" borderId="87">
      <alignment horizontal="center"/>
    </xf>
    <xf numFmtId="0" fontId="11" fillId="0" borderId="87">
      <alignment horizontal="center"/>
    </xf>
    <xf numFmtId="0" fontId="11" fillId="0" borderId="87">
      <alignment horizontal="center"/>
    </xf>
    <xf numFmtId="0" fontId="11" fillId="0" borderId="87">
      <alignment horizontal="center"/>
    </xf>
    <xf numFmtId="0" fontId="11" fillId="0" borderId="87">
      <alignment horizontal="center"/>
    </xf>
    <xf numFmtId="0" fontId="11" fillId="0" borderId="87">
      <alignment horizontal="center"/>
    </xf>
    <xf numFmtId="0" fontId="11" fillId="0" borderId="87">
      <alignment horizontal="center"/>
    </xf>
    <xf numFmtId="0" fontId="11" fillId="0" borderId="87">
      <alignment horizontal="center"/>
    </xf>
    <xf numFmtId="0" fontId="11" fillId="0" borderId="87">
      <alignment horizontal="center"/>
    </xf>
    <xf numFmtId="0" fontId="11" fillId="0" borderId="87">
      <alignment horizontal="center"/>
    </xf>
    <xf numFmtId="0" fontId="11" fillId="0" borderId="87">
      <alignment horizontal="center"/>
    </xf>
    <xf numFmtId="3" fontId="145" fillId="0" borderId="0" applyFont="0" applyFill="0" applyBorder="0" applyAlignment="0" applyProtection="0"/>
    <xf numFmtId="0" fontId="145" fillId="78" borderId="0" applyNumberFormat="0" applyFont="0" applyBorder="0" applyAlignment="0" applyProtection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90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90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90" fillId="29" borderId="0"/>
    <xf numFmtId="0" fontId="90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90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90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90" fillId="29" borderId="0"/>
    <xf numFmtId="0" fontId="90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90" fillId="29" borderId="0"/>
    <xf numFmtId="0" fontId="90" fillId="29" borderId="0"/>
    <xf numFmtId="254" fontId="90" fillId="29" borderId="0"/>
    <xf numFmtId="254" fontId="90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26" fillId="29" borderId="0"/>
    <xf numFmtId="0" fontId="90" fillId="29" borderId="0"/>
    <xf numFmtId="0" fontId="90" fillId="29" borderId="0"/>
    <xf numFmtId="254" fontId="90" fillId="29" borderId="0"/>
    <xf numFmtId="254" fontId="90" fillId="29" borderId="0"/>
    <xf numFmtId="0" fontId="161" fillId="0" borderId="0">
      <alignment horizontal="center"/>
    </xf>
    <xf numFmtId="0" fontId="24" fillId="0" borderId="15">
      <alignment horizontal="centerContinuous"/>
    </xf>
    <xf numFmtId="0" fontId="24" fillId="0" borderId="15">
      <alignment horizontal="centerContinuous"/>
    </xf>
    <xf numFmtId="0" fontId="24" fillId="0" borderId="15">
      <alignment horizontal="centerContinuous"/>
    </xf>
    <xf numFmtId="0" fontId="24" fillId="0" borderId="15">
      <alignment horizontal="centerContinuous"/>
    </xf>
    <xf numFmtId="0" fontId="90" fillId="29" borderId="0">
      <alignment horizontal="right"/>
    </xf>
    <xf numFmtId="3" fontId="127" fillId="0" borderId="74"/>
    <xf numFmtId="3" fontId="162" fillId="0" borderId="74"/>
    <xf numFmtId="3" fontId="162" fillId="0" borderId="89"/>
    <xf numFmtId="0" fontId="19" fillId="0" borderId="0">
      <alignment vertical="top"/>
    </xf>
    <xf numFmtId="178" fontId="19" fillId="0" borderId="0">
      <alignment vertical="top"/>
    </xf>
    <xf numFmtId="0" fontId="45" fillId="0" borderId="0">
      <alignment vertical="top"/>
    </xf>
    <xf numFmtId="0" fontId="19" fillId="0" borderId="0">
      <alignment vertical="top"/>
    </xf>
    <xf numFmtId="178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5" fillId="0" borderId="0">
      <alignment horizontal="center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178" fontId="19" fillId="0" borderId="0">
      <alignment vertical="top"/>
    </xf>
    <xf numFmtId="178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178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178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178" fontId="19" fillId="0" borderId="0">
      <alignment vertical="top"/>
    </xf>
    <xf numFmtId="0" fontId="19" fillId="0" borderId="0">
      <alignment vertical="top"/>
    </xf>
    <xf numFmtId="178" fontId="19" fillId="0" borderId="0">
      <alignment vertical="top"/>
    </xf>
    <xf numFmtId="178" fontId="19" fillId="0" borderId="0">
      <alignment vertical="top"/>
    </xf>
    <xf numFmtId="178" fontId="19" fillId="0" borderId="0">
      <alignment vertical="top"/>
    </xf>
    <xf numFmtId="0" fontId="19" fillId="0" borderId="0">
      <alignment vertical="top"/>
    </xf>
    <xf numFmtId="0" fontId="90" fillId="29" borderId="29">
      <alignment horizontal="right"/>
    </xf>
    <xf numFmtId="0" fontId="163" fillId="0" borderId="63" applyNumberFormat="0" applyFill="0" applyBorder="0" applyAlignment="0" applyProtection="0">
      <protection hidden="1"/>
    </xf>
    <xf numFmtId="255" fontId="164" fillId="11" borderId="0">
      <alignment horizontal="right"/>
    </xf>
    <xf numFmtId="256" fontId="74" fillId="79" borderId="0" applyFont="0" applyFill="0"/>
    <xf numFmtId="173" fontId="165" fillId="11" borderId="0">
      <alignment horizontal="right"/>
    </xf>
    <xf numFmtId="171" fontId="166" fillId="11" borderId="0"/>
    <xf numFmtId="178" fontId="128" fillId="0" borderId="65" applyNumberFormat="0" applyAlignment="0" applyProtection="0">
      <alignment horizontal="right" vertical="center"/>
    </xf>
    <xf numFmtId="0" fontId="167" fillId="0" borderId="0" applyBorder="0" applyAlignment="0" applyProtection="0"/>
    <xf numFmtId="219" fontId="126" fillId="0" borderId="0" applyFont="0" applyFill="0" applyBorder="0" applyAlignment="0" applyProtection="0"/>
    <xf numFmtId="0" fontId="126" fillId="0" borderId="90" applyNumberFormat="0" applyFont="0" applyFill="0" applyAlignment="0" applyProtection="0"/>
    <xf numFmtId="0" fontId="126" fillId="0" borderId="91" applyNumberFormat="0" applyFont="0" applyFill="0" applyAlignment="0" applyProtection="0"/>
    <xf numFmtId="0" fontId="126" fillId="0" borderId="92" applyNumberFormat="0" applyFont="0" applyFill="0" applyAlignment="0" applyProtection="0"/>
    <xf numFmtId="0" fontId="126" fillId="0" borderId="93" applyNumberFormat="0" applyFont="0" applyFill="0" applyAlignment="0" applyProtection="0"/>
    <xf numFmtId="0" fontId="126" fillId="0" borderId="94" applyNumberFormat="0" applyFont="0" applyFill="0" applyAlignment="0" applyProtection="0"/>
    <xf numFmtId="0" fontId="126" fillId="80" borderId="0" applyNumberFormat="0" applyFont="0" applyBorder="0" applyAlignment="0" applyProtection="0"/>
    <xf numFmtId="0" fontId="126" fillId="0" borderId="95" applyNumberFormat="0" applyFont="0" applyFill="0" applyAlignment="0" applyProtection="0"/>
    <xf numFmtId="0" fontId="126" fillId="0" borderId="96" applyNumberFormat="0" applyFont="0" applyFill="0" applyAlignment="0" applyProtection="0"/>
    <xf numFmtId="46" fontId="126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26" fillId="0" borderId="97" applyNumberFormat="0" applyFont="0" applyFill="0" applyAlignment="0" applyProtection="0"/>
    <xf numFmtId="0" fontId="126" fillId="0" borderId="98" applyNumberFormat="0" applyFont="0" applyFill="0" applyAlignment="0" applyProtection="0"/>
    <xf numFmtId="0" fontId="126" fillId="0" borderId="86" applyNumberFormat="0" applyFont="0" applyFill="0" applyAlignment="0" applyProtection="0"/>
    <xf numFmtId="0" fontId="126" fillId="0" borderId="99" applyNumberFormat="0" applyFont="0" applyFill="0" applyAlignment="0" applyProtection="0"/>
    <xf numFmtId="0" fontId="126" fillId="0" borderId="86" applyNumberFormat="0" applyFont="0" applyFill="0" applyAlignment="0" applyProtection="0"/>
    <xf numFmtId="0" fontId="126" fillId="0" borderId="0" applyNumberFormat="0" applyFont="0" applyFill="0" applyBorder="0" applyProtection="0">
      <alignment horizontal="center"/>
    </xf>
    <xf numFmtId="0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29" fillId="0" borderId="0" applyNumberFormat="0" applyFill="0" applyBorder="0" applyProtection="0">
      <alignment horizontal="left"/>
    </xf>
    <xf numFmtId="0" fontId="126" fillId="80" borderId="0" applyNumberFormat="0" applyFont="0" applyBorder="0" applyAlignment="0" applyProtection="0"/>
    <xf numFmtId="0" fontId="171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26" fillId="0" borderId="100" applyNumberFormat="0" applyFont="0" applyFill="0" applyAlignment="0" applyProtection="0"/>
    <xf numFmtId="0" fontId="126" fillId="0" borderId="101" applyNumberFormat="0" applyFont="0" applyFill="0" applyAlignment="0" applyProtection="0"/>
    <xf numFmtId="257" fontId="126" fillId="0" borderId="0" applyFont="0" applyFill="0" applyBorder="0" applyAlignment="0" applyProtection="0"/>
    <xf numFmtId="0" fontId="126" fillId="0" borderId="102" applyNumberFormat="0" applyFont="0" applyFill="0" applyAlignment="0" applyProtection="0"/>
    <xf numFmtId="0" fontId="126" fillId="0" borderId="103" applyNumberFormat="0" applyFont="0" applyFill="0" applyAlignment="0" applyProtection="0"/>
    <xf numFmtId="0" fontId="126" fillId="0" borderId="104" applyNumberFormat="0" applyFont="0" applyFill="0" applyAlignment="0" applyProtection="0"/>
    <xf numFmtId="0" fontId="126" fillId="0" borderId="105" applyNumberFormat="0" applyFont="0" applyFill="0" applyAlignment="0" applyProtection="0"/>
    <xf numFmtId="0" fontId="126" fillId="0" borderId="79" applyNumberFormat="0" applyFont="0" applyFill="0" applyAlignment="0" applyProtection="0"/>
    <xf numFmtId="38" fontId="172" fillId="0" borderId="0"/>
    <xf numFmtId="38" fontId="51" fillId="0" borderId="0" applyFont="0" applyFill="0" applyBorder="0" applyAlignment="0" applyProtection="0"/>
    <xf numFmtId="3" fontId="80" fillId="53" borderId="70">
      <alignment horizontal="center"/>
    </xf>
    <xf numFmtId="0" fontId="173" fillId="55" borderId="106" applyNumberFormat="0" applyAlignment="0" applyProtection="0"/>
    <xf numFmtId="3" fontId="174" fillId="30" borderId="0">
      <alignment horizontal="left"/>
    </xf>
    <xf numFmtId="4" fontId="175" fillId="0" borderId="107" applyNumberFormat="0" applyProtection="0">
      <alignment vertical="center"/>
    </xf>
    <xf numFmtId="4" fontId="175" fillId="0" borderId="107" applyNumberFormat="0" applyProtection="0">
      <alignment vertical="center"/>
    </xf>
    <xf numFmtId="4" fontId="175" fillId="0" borderId="107" applyNumberFormat="0" applyProtection="0">
      <alignment vertical="center"/>
    </xf>
    <xf numFmtId="4" fontId="175" fillId="0" borderId="107" applyNumberFormat="0" applyProtection="0">
      <alignment vertical="center"/>
    </xf>
    <xf numFmtId="4" fontId="175" fillId="0" borderId="107" applyNumberFormat="0" applyProtection="0">
      <alignment vertical="center"/>
    </xf>
    <xf numFmtId="4" fontId="175" fillId="0" borderId="107" applyNumberFormat="0" applyProtection="0">
      <alignment vertical="center"/>
    </xf>
    <xf numFmtId="4" fontId="175" fillId="0" borderId="107" applyNumberFormat="0" applyProtection="0">
      <alignment vertical="center"/>
    </xf>
    <xf numFmtId="4" fontId="175" fillId="0" borderId="107" applyNumberFormat="0" applyProtection="0">
      <alignment vertical="center"/>
    </xf>
    <xf numFmtId="4" fontId="175" fillId="0" borderId="107" applyNumberFormat="0" applyProtection="0">
      <alignment vertical="center"/>
    </xf>
    <xf numFmtId="4" fontId="175" fillId="0" borderId="107" applyNumberFormat="0" applyProtection="0">
      <alignment vertical="center"/>
    </xf>
    <xf numFmtId="4" fontId="175" fillId="0" borderId="107" applyNumberFormat="0" applyProtection="0">
      <alignment vertical="center"/>
    </xf>
    <xf numFmtId="4" fontId="175" fillId="0" borderId="107" applyNumberFormat="0" applyProtection="0">
      <alignment vertical="center"/>
    </xf>
    <xf numFmtId="4" fontId="175" fillId="0" borderId="107" applyNumberFormat="0" applyProtection="0">
      <alignment vertical="center"/>
    </xf>
    <xf numFmtId="4" fontId="175" fillId="0" borderId="107" applyNumberFormat="0" applyProtection="0">
      <alignment vertical="center"/>
    </xf>
    <xf numFmtId="4" fontId="175" fillId="0" borderId="107" applyNumberFormat="0" applyProtection="0">
      <alignment vertical="center"/>
    </xf>
    <xf numFmtId="4" fontId="176" fillId="0" borderId="108" applyNumberFormat="0" applyProtection="0">
      <alignment vertical="center"/>
    </xf>
    <xf numFmtId="4" fontId="176" fillId="0" borderId="108" applyNumberFormat="0" applyProtection="0">
      <alignment vertical="center"/>
    </xf>
    <xf numFmtId="4" fontId="176" fillId="0" borderId="108" applyNumberFormat="0" applyProtection="0">
      <alignment vertical="center"/>
    </xf>
    <xf numFmtId="4" fontId="176" fillId="0" borderId="108" applyNumberFormat="0" applyProtection="0">
      <alignment vertical="center"/>
    </xf>
    <xf numFmtId="4" fontId="176" fillId="0" borderId="108" applyNumberFormat="0" applyProtection="0">
      <alignment vertical="center"/>
    </xf>
    <xf numFmtId="4" fontId="176" fillId="0" borderId="108" applyNumberFormat="0" applyProtection="0">
      <alignment vertical="center"/>
    </xf>
    <xf numFmtId="4" fontId="176" fillId="0" borderId="108" applyNumberFormat="0" applyProtection="0">
      <alignment vertical="center"/>
    </xf>
    <xf numFmtId="4" fontId="176" fillId="0" borderId="108" applyNumberFormat="0" applyProtection="0">
      <alignment vertical="center"/>
    </xf>
    <xf numFmtId="4" fontId="176" fillId="0" borderId="108" applyNumberFormat="0" applyProtection="0">
      <alignment vertical="center"/>
    </xf>
    <xf numFmtId="4" fontId="176" fillId="0" borderId="108" applyNumberFormat="0" applyProtection="0">
      <alignment vertical="center"/>
    </xf>
    <xf numFmtId="4" fontId="176" fillId="0" borderId="108" applyNumberFormat="0" applyProtection="0">
      <alignment vertical="center"/>
    </xf>
    <xf numFmtId="4" fontId="176" fillId="0" borderId="108" applyNumberFormat="0" applyProtection="0">
      <alignment vertical="center"/>
    </xf>
    <xf numFmtId="4" fontId="176" fillId="0" borderId="108" applyNumberFormat="0" applyProtection="0">
      <alignment vertical="center"/>
    </xf>
    <xf numFmtId="4" fontId="176" fillId="0" borderId="108" applyNumberFormat="0" applyProtection="0">
      <alignment vertical="center"/>
    </xf>
    <xf numFmtId="4" fontId="176" fillId="0" borderId="108" applyNumberFormat="0" applyProtection="0">
      <alignment vertical="center"/>
    </xf>
    <xf numFmtId="4" fontId="175" fillId="28" borderId="109" applyNumberFormat="0" applyProtection="0">
      <alignment horizontal="left" vertical="center" indent="1"/>
    </xf>
    <xf numFmtId="0" fontId="175" fillId="0" borderId="110" applyNumberFormat="0" applyProtection="0">
      <alignment horizontal="left" vertical="top" indent="1"/>
    </xf>
    <xf numFmtId="4" fontId="175" fillId="0" borderId="0" applyNumberFormat="0" applyProtection="0">
      <alignment horizontal="left" vertical="center" indent="1"/>
    </xf>
    <xf numFmtId="4" fontId="36" fillId="32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175" fillId="82" borderId="111" applyNumberFormat="0" applyProtection="0">
      <alignment horizontal="left" vertical="center" indent="1"/>
    </xf>
    <xf numFmtId="4" fontId="36" fillId="83" borderId="0" applyNumberFormat="0" applyProtection="0">
      <alignment horizontal="left" vertical="center" indent="1"/>
    </xf>
    <xf numFmtId="4" fontId="50" fillId="84" borderId="0" applyNumberFormat="0" applyProtection="0">
      <alignment horizontal="left" vertical="center" indent="1"/>
    </xf>
    <xf numFmtId="4" fontId="36" fillId="85" borderId="109" applyNumberFormat="0" applyProtection="0">
      <alignment horizontal="right" vertical="center"/>
    </xf>
    <xf numFmtId="4" fontId="36" fillId="83" borderId="0" applyNumberFormat="0" applyProtection="0">
      <alignment horizontal="left" vertical="center" indent="1"/>
    </xf>
    <xf numFmtId="4" fontId="36" fillId="83" borderId="0" applyNumberFormat="0" applyProtection="0">
      <alignment horizontal="left" vertical="center" indent="1"/>
    </xf>
    <xf numFmtId="4" fontId="36" fillId="86" borderId="0" applyNumberFormat="0" applyProtection="0">
      <alignment horizontal="left" vertical="center" indent="1"/>
    </xf>
    <xf numFmtId="4" fontId="36" fillId="86" borderId="0" applyNumberFormat="0" applyProtection="0">
      <alignment horizontal="left" vertical="center" indent="1"/>
    </xf>
    <xf numFmtId="0" fontId="49" fillId="0" borderId="108" applyNumberFormat="0" applyProtection="0">
      <alignment horizontal="left" vertical="center" indent="1"/>
    </xf>
    <xf numFmtId="0" fontId="49" fillId="0" borderId="112" applyNumberFormat="0" applyProtection="0">
      <alignment horizontal="left" vertical="center" indent="1"/>
    </xf>
    <xf numFmtId="0" fontId="49" fillId="0" borderId="108" applyNumberFormat="0" applyProtection="0">
      <alignment horizontal="left" vertical="center" indent="1"/>
    </xf>
    <xf numFmtId="0" fontId="49" fillId="0" borderId="108" applyNumberFormat="0" applyProtection="0">
      <alignment horizontal="left" vertical="center" indent="1"/>
    </xf>
    <xf numFmtId="0" fontId="49" fillId="0" borderId="108" applyNumberFormat="0" applyProtection="0">
      <alignment horizontal="left" vertical="center" indent="1"/>
    </xf>
    <xf numFmtId="0" fontId="49" fillId="0" borderId="108" applyNumberFormat="0" applyProtection="0">
      <alignment horizontal="left" vertical="center" indent="1"/>
    </xf>
    <xf numFmtId="0" fontId="49" fillId="0" borderId="108" applyNumberFormat="0" applyProtection="0">
      <alignment horizontal="left" vertical="center" indent="1"/>
    </xf>
    <xf numFmtId="0" fontId="49" fillId="0" borderId="108" applyNumberFormat="0" applyProtection="0">
      <alignment horizontal="left" vertical="center" indent="1"/>
    </xf>
    <xf numFmtId="0" fontId="49" fillId="0" borderId="108" applyNumberFormat="0" applyProtection="0">
      <alignment horizontal="left" vertical="center" indent="1"/>
    </xf>
    <xf numFmtId="0" fontId="49" fillId="0" borderId="108" applyNumberFormat="0" applyProtection="0">
      <alignment horizontal="left" vertical="center" indent="1"/>
    </xf>
    <xf numFmtId="0" fontId="49" fillId="0" borderId="108" applyNumberFormat="0" applyProtection="0">
      <alignment horizontal="left" vertical="center" indent="1"/>
    </xf>
    <xf numFmtId="0" fontId="49" fillId="0" borderId="108" applyNumberFormat="0" applyProtection="0">
      <alignment horizontal="left" vertical="center" indent="1"/>
    </xf>
    <xf numFmtId="0" fontId="49" fillId="0" borderId="108" applyNumberFormat="0" applyProtection="0">
      <alignment horizontal="left" vertical="center" indent="1"/>
    </xf>
    <xf numFmtId="0" fontId="49" fillId="0" borderId="108" applyNumberFormat="0" applyProtection="0">
      <alignment horizontal="left" vertical="center" indent="1"/>
    </xf>
    <xf numFmtId="0" fontId="49" fillId="0" borderId="108" applyNumberFormat="0" applyProtection="0">
      <alignment horizontal="left" vertical="center" indent="1"/>
    </xf>
    <xf numFmtId="0" fontId="11" fillId="84" borderId="109" applyNumberFormat="0" applyProtection="0">
      <alignment horizontal="left" vertical="center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43" fillId="0" borderId="113" applyNumberFormat="0" applyProtection="0">
      <alignment horizontal="left" vertical="center" indent="1"/>
    </xf>
    <xf numFmtId="0" fontId="43" fillId="0" borderId="113" applyNumberFormat="0" applyProtection="0">
      <alignment horizontal="left" vertical="center" indent="1"/>
    </xf>
    <xf numFmtId="0" fontId="43" fillId="0" borderId="113" applyNumberFormat="0" applyProtection="0">
      <alignment horizontal="left" vertical="center" indent="1"/>
    </xf>
    <xf numFmtId="0" fontId="43" fillId="0" borderId="113" applyNumberFormat="0" applyProtection="0">
      <alignment horizontal="left" vertical="center" indent="1"/>
    </xf>
    <xf numFmtId="0" fontId="43" fillId="0" borderId="113" applyNumberFormat="0" applyProtection="0">
      <alignment horizontal="left" vertical="center" indent="1"/>
    </xf>
    <xf numFmtId="0" fontId="43" fillId="0" borderId="113" applyNumberFormat="0" applyProtection="0">
      <alignment horizontal="left" vertical="center" indent="1"/>
    </xf>
    <xf numFmtId="0" fontId="43" fillId="0" borderId="113" applyNumberFormat="0" applyProtection="0">
      <alignment horizontal="left" vertical="center" indent="1"/>
    </xf>
    <xf numFmtId="0" fontId="43" fillId="0" borderId="113" applyNumberFormat="0" applyProtection="0">
      <alignment horizontal="left" vertical="center" indent="1"/>
    </xf>
    <xf numFmtId="0" fontId="43" fillId="0" borderId="113" applyNumberFormat="0" applyProtection="0">
      <alignment horizontal="left" vertical="center" indent="1"/>
    </xf>
    <xf numFmtId="0" fontId="43" fillId="0" borderId="113" applyNumberFormat="0" applyProtection="0">
      <alignment horizontal="left" vertical="center" indent="1"/>
    </xf>
    <xf numFmtId="0" fontId="43" fillId="0" borderId="113" applyNumberFormat="0" applyProtection="0">
      <alignment horizontal="left" vertical="center" indent="1"/>
    </xf>
    <xf numFmtId="0" fontId="43" fillId="0" borderId="113" applyNumberFormat="0" applyProtection="0">
      <alignment horizontal="left" vertical="center" indent="1"/>
    </xf>
    <xf numFmtId="0" fontId="43" fillId="0" borderId="113" applyNumberFormat="0" applyProtection="0">
      <alignment horizontal="left" vertical="center" indent="1"/>
    </xf>
    <xf numFmtId="0" fontId="43" fillId="0" borderId="113" applyNumberFormat="0" applyProtection="0">
      <alignment horizontal="left" vertical="center" indent="1"/>
    </xf>
    <xf numFmtId="0" fontId="43" fillId="0" borderId="113" applyNumberFormat="0" applyProtection="0">
      <alignment horizontal="left" vertical="center" indent="1"/>
    </xf>
    <xf numFmtId="0" fontId="11" fillId="86" borderId="109" applyNumberFormat="0" applyProtection="0">
      <alignment horizontal="left" vertical="center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4" fontId="36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36" fillId="52" borderId="109" applyNumberFormat="0" applyProtection="0">
      <alignment horizontal="left" vertical="center" indent="1"/>
    </xf>
    <xf numFmtId="0" fontId="36" fillId="52" borderId="109" applyNumberFormat="0" applyProtection="0">
      <alignment horizontal="left" vertical="top" indent="1"/>
    </xf>
    <xf numFmtId="4" fontId="178" fillId="0" borderId="114" applyNumberFormat="0" applyProtection="0">
      <alignment horizontal="right" vertical="center"/>
    </xf>
    <xf numFmtId="4" fontId="178" fillId="0" borderId="114" applyNumberFormat="0" applyProtection="0">
      <alignment horizontal="right" vertical="center"/>
    </xf>
    <xf numFmtId="4" fontId="178" fillId="0" borderId="114" applyNumberFormat="0" applyProtection="0">
      <alignment horizontal="right" vertical="center"/>
    </xf>
    <xf numFmtId="4" fontId="178" fillId="0" borderId="114" applyNumberFormat="0" applyProtection="0">
      <alignment horizontal="right" vertical="center"/>
    </xf>
    <xf numFmtId="4" fontId="178" fillId="0" borderId="114" applyNumberFormat="0" applyProtection="0">
      <alignment horizontal="right" vertical="center"/>
    </xf>
    <xf numFmtId="4" fontId="178" fillId="0" borderId="114" applyNumberFormat="0" applyProtection="0">
      <alignment horizontal="right" vertical="center"/>
    </xf>
    <xf numFmtId="4" fontId="178" fillId="0" borderId="114" applyNumberFormat="0" applyProtection="0">
      <alignment horizontal="right" vertical="center"/>
    </xf>
    <xf numFmtId="4" fontId="178" fillId="0" borderId="114" applyNumberFormat="0" applyProtection="0">
      <alignment horizontal="right" vertical="center"/>
    </xf>
    <xf numFmtId="4" fontId="178" fillId="0" borderId="114" applyNumberFormat="0" applyProtection="0">
      <alignment horizontal="right" vertical="center"/>
    </xf>
    <xf numFmtId="4" fontId="178" fillId="0" borderId="114" applyNumberFormat="0" applyProtection="0">
      <alignment horizontal="right" vertical="center"/>
    </xf>
    <xf numFmtId="4" fontId="178" fillId="0" borderId="114" applyNumberFormat="0" applyProtection="0">
      <alignment horizontal="right" vertical="center"/>
    </xf>
    <xf numFmtId="4" fontId="178" fillId="0" borderId="114" applyNumberFormat="0" applyProtection="0">
      <alignment horizontal="right" vertical="center"/>
    </xf>
    <xf numFmtId="4" fontId="178" fillId="0" borderId="114" applyNumberFormat="0" applyProtection="0">
      <alignment horizontal="right" vertical="center"/>
    </xf>
    <xf numFmtId="4" fontId="178" fillId="0" borderId="114" applyNumberFormat="0" applyProtection="0">
      <alignment horizontal="right" vertical="center"/>
    </xf>
    <xf numFmtId="4" fontId="178" fillId="0" borderId="114" applyNumberFormat="0" applyProtection="0">
      <alignment horizontal="right" vertical="center"/>
    </xf>
    <xf numFmtId="4" fontId="179" fillId="0" borderId="108" applyNumberFormat="0" applyProtection="0">
      <alignment horizontal="right" vertical="center"/>
    </xf>
    <xf numFmtId="4" fontId="179" fillId="0" borderId="108" applyNumberFormat="0" applyProtection="0">
      <alignment horizontal="right" vertical="center"/>
    </xf>
    <xf numFmtId="4" fontId="179" fillId="0" borderId="108" applyNumberFormat="0" applyProtection="0">
      <alignment horizontal="right" vertical="center"/>
    </xf>
    <xf numFmtId="4" fontId="179" fillId="0" borderId="108" applyNumberFormat="0" applyProtection="0">
      <alignment horizontal="right" vertical="center"/>
    </xf>
    <xf numFmtId="4" fontId="179" fillId="0" borderId="108" applyNumberFormat="0" applyProtection="0">
      <alignment horizontal="right" vertical="center"/>
    </xf>
    <xf numFmtId="4" fontId="179" fillId="0" borderId="108" applyNumberFormat="0" applyProtection="0">
      <alignment horizontal="right" vertical="center"/>
    </xf>
    <xf numFmtId="4" fontId="179" fillId="0" borderId="108" applyNumberFormat="0" applyProtection="0">
      <alignment horizontal="right" vertical="center"/>
    </xf>
    <xf numFmtId="4" fontId="179" fillId="0" borderId="108" applyNumberFormat="0" applyProtection="0">
      <alignment horizontal="right" vertical="center"/>
    </xf>
    <xf numFmtId="4" fontId="179" fillId="0" borderId="108" applyNumberFormat="0" applyProtection="0">
      <alignment horizontal="right" vertical="center"/>
    </xf>
    <xf numFmtId="4" fontId="179" fillId="0" borderId="108" applyNumberFormat="0" applyProtection="0">
      <alignment horizontal="right" vertical="center"/>
    </xf>
    <xf numFmtId="4" fontId="179" fillId="0" borderId="108" applyNumberFormat="0" applyProtection="0">
      <alignment horizontal="right" vertical="center"/>
    </xf>
    <xf numFmtId="4" fontId="179" fillId="0" borderId="108" applyNumberFormat="0" applyProtection="0">
      <alignment horizontal="right" vertical="center"/>
    </xf>
    <xf numFmtId="4" fontId="179" fillId="0" borderId="108" applyNumberFormat="0" applyProtection="0">
      <alignment horizontal="right" vertical="center"/>
    </xf>
    <xf numFmtId="4" fontId="179" fillId="0" borderId="108" applyNumberFormat="0" applyProtection="0">
      <alignment horizontal="right" vertical="center"/>
    </xf>
    <xf numFmtId="4" fontId="179" fillId="0" borderId="108" applyNumberFormat="0" applyProtection="0">
      <alignment horizontal="right" vertical="center"/>
    </xf>
    <xf numFmtId="4" fontId="36" fillId="85" borderId="109" applyNumberFormat="0" applyProtection="0">
      <alignment horizontal="left" vertical="center" indent="1"/>
    </xf>
    <xf numFmtId="0" fontId="175" fillId="0" borderId="115" applyNumberFormat="0" applyProtection="0">
      <alignment horizontal="left" vertical="top" indent="1"/>
    </xf>
    <xf numFmtId="4" fontId="180" fillId="87" borderId="0" applyNumberFormat="0" applyProtection="0">
      <alignment horizontal="left" vertical="center" indent="1"/>
    </xf>
    <xf numFmtId="4" fontId="88" fillId="83" borderId="109" applyNumberFormat="0" applyProtection="0">
      <alignment horizontal="right" vertical="center"/>
    </xf>
    <xf numFmtId="0" fontId="181" fillId="88" borderId="0"/>
    <xf numFmtId="49" fontId="182" fillId="88" borderId="0"/>
    <xf numFmtId="49" fontId="183" fillId="88" borderId="116"/>
    <xf numFmtId="49" fontId="183" fillId="88" borderId="0"/>
    <xf numFmtId="0" fontId="181" fillId="11" borderId="116">
      <protection locked="0"/>
    </xf>
    <xf numFmtId="0" fontId="181" fillId="88" borderId="0"/>
    <xf numFmtId="0" fontId="184" fillId="58" borderId="0"/>
    <xf numFmtId="0" fontId="184" fillId="89" borderId="0"/>
    <xf numFmtId="0" fontId="184" fillId="50" borderId="0"/>
    <xf numFmtId="38" fontId="145" fillId="0" borderId="0" applyFont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1" fillId="0" borderId="0" applyFont="0" applyFill="0" applyBorder="0" applyAlignment="0" applyProtection="0"/>
    <xf numFmtId="258" fontId="11" fillId="0" borderId="0" applyFont="0" applyFill="0" applyBorder="0" applyAlignment="0" applyProtection="0"/>
    <xf numFmtId="25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259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260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60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ill="0" applyBorder="0" applyAlignment="0">
      <protection locked="0"/>
    </xf>
    <xf numFmtId="0" fontId="11" fillId="0" borderId="0" applyFill="0" applyBorder="0" applyAlignment="0">
      <protection locked="0"/>
    </xf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237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90" borderId="23"/>
    <xf numFmtId="0" fontId="11" fillId="90" borderId="23"/>
    <xf numFmtId="0" fontId="11" fillId="90" borderId="23"/>
    <xf numFmtId="0" fontId="11" fillId="90" borderId="23"/>
    <xf numFmtId="0" fontId="11" fillId="90" borderId="23"/>
    <xf numFmtId="0" fontId="11" fillId="90" borderId="23"/>
    <xf numFmtId="0" fontId="11" fillId="90" borderId="23"/>
    <xf numFmtId="173" fontId="11" fillId="0" borderId="0" applyNumberFormat="0" applyFill="0" applyBorder="0" applyAlignment="0"/>
    <xf numFmtId="173" fontId="11" fillId="0" borderId="0" applyNumberFormat="0" applyFill="0" applyBorder="0" applyAlignment="0"/>
    <xf numFmtId="173" fontId="11" fillId="0" borderId="0" applyNumberFormat="0" applyFill="0" applyBorder="0" applyAlignment="0"/>
    <xf numFmtId="173" fontId="11" fillId="0" borderId="0" applyNumberFormat="0" applyFill="0" applyBorder="0" applyAlignment="0"/>
    <xf numFmtId="173" fontId="11" fillId="0" borderId="0" applyNumberFormat="0" applyFill="0" applyBorder="0" applyAlignment="0"/>
    <xf numFmtId="173" fontId="11" fillId="0" borderId="0" applyNumberFormat="0" applyFill="0" applyBorder="0" applyAlignment="0"/>
    <xf numFmtId="3" fontId="39" fillId="30" borderId="0">
      <alignment horizontal="left"/>
    </xf>
    <xf numFmtId="261" fontId="11" fillId="0" borderId="0">
      <alignment vertical="top"/>
    </xf>
    <xf numFmtId="261" fontId="11" fillId="0" borderId="0">
      <alignment vertical="top"/>
    </xf>
    <xf numFmtId="0" fontId="79" fillId="0" borderId="0" applyNumberFormat="0" applyFill="0" applyBorder="0" applyProtection="0">
      <alignment wrapText="1"/>
    </xf>
    <xf numFmtId="0" fontId="35" fillId="0" borderId="0" applyNumberFormat="0" applyFill="0" applyBorder="0" applyProtection="0">
      <alignment wrapText="1"/>
    </xf>
    <xf numFmtId="0" fontId="35" fillId="0" borderId="0" applyNumberFormat="0" applyFill="0" applyBorder="0" applyProtection="0">
      <alignment horizontal="right" wrapText="1"/>
    </xf>
    <xf numFmtId="0" fontId="35" fillId="0" borderId="0" applyNumberFormat="0" applyFill="0" applyBorder="0" applyProtection="0">
      <alignment horizontal="left" vertical="top" wrapText="1"/>
    </xf>
    <xf numFmtId="0" fontId="29" fillId="0" borderId="117" applyNumberFormat="0" applyFill="0" applyProtection="0">
      <alignment horizontal="left" wrapText="1"/>
    </xf>
    <xf numFmtId="0" fontId="29" fillId="0" borderId="0" applyNumberFormat="0" applyFill="0" applyBorder="0" applyProtection="0">
      <alignment horizontal="right" wrapText="1"/>
    </xf>
    <xf numFmtId="262" fontId="35" fillId="0" borderId="0" applyFill="0" applyBorder="0" applyProtection="0">
      <alignment horizontal="right" wrapText="1"/>
    </xf>
    <xf numFmtId="174" fontId="35" fillId="0" borderId="0" applyFill="0" applyBorder="0" applyProtection="0">
      <alignment horizontal="right" wrapText="1"/>
    </xf>
    <xf numFmtId="4" fontId="35" fillId="0" borderId="0" applyFill="0" applyBorder="0" applyProtection="0">
      <alignment horizontal="right" wrapText="1"/>
    </xf>
    <xf numFmtId="174" fontId="35" fillId="0" borderId="0" applyFill="0" applyBorder="0" applyProtection="0">
      <alignment horizontal="right" wrapText="1"/>
    </xf>
    <xf numFmtId="3" fontId="35" fillId="0" borderId="0" applyFill="0" applyBorder="0" applyProtection="0">
      <alignment horizontal="right" wrapText="1"/>
    </xf>
    <xf numFmtId="199" fontId="35" fillId="0" borderId="0" applyFill="0" applyBorder="0" applyProtection="0">
      <alignment horizontal="right" wrapText="1"/>
    </xf>
    <xf numFmtId="199" fontId="79" fillId="0" borderId="0" applyFill="0" applyBorder="0" applyProtection="0">
      <alignment horizontal="right" wrapText="1"/>
    </xf>
    <xf numFmtId="263" fontId="35" fillId="0" borderId="0" applyFill="0" applyBorder="0" applyProtection="0">
      <alignment horizontal="right" wrapText="1"/>
    </xf>
    <xf numFmtId="263" fontId="79" fillId="0" borderId="0" applyFill="0" applyBorder="0" applyProtection="0">
      <alignment horizontal="right" wrapText="1"/>
    </xf>
    <xf numFmtId="199" fontId="185" fillId="0" borderId="0" applyFill="0" applyBorder="0" applyProtection="0">
      <alignment horizontal="right" wrapText="1"/>
    </xf>
    <xf numFmtId="264" fontId="35" fillId="0" borderId="0" applyFill="0" applyBorder="0" applyProtection="0">
      <alignment horizontal="right" wrapText="1"/>
    </xf>
    <xf numFmtId="0" fontId="49" fillId="0" borderId="0"/>
    <xf numFmtId="0" fontId="186" fillId="0" borderId="0" applyNumberFormat="0" applyFill="0" applyBorder="0" applyAlignment="0" applyProtection="0"/>
    <xf numFmtId="178" fontId="45" fillId="0" borderId="0">
      <alignment horizontal="centerContinuous"/>
    </xf>
    <xf numFmtId="205" fontId="45" fillId="0" borderId="62" applyNumberFormat="0" applyFont="0"/>
    <xf numFmtId="3" fontId="30" fillId="91" borderId="0">
      <alignment horizontal="left"/>
    </xf>
    <xf numFmtId="222" fontId="187" fillId="0" borderId="0"/>
    <xf numFmtId="37" fontId="188" fillId="0" borderId="0"/>
    <xf numFmtId="37" fontId="98" fillId="0" borderId="0"/>
    <xf numFmtId="265" fontId="11" fillId="92" borderId="0" applyNumberFormat="0" applyBorder="0">
      <alignment horizontal="center" vertical="center"/>
      <protection locked="0"/>
    </xf>
    <xf numFmtId="265" fontId="11" fillId="92" borderId="0" applyNumberFormat="0" applyBorder="0">
      <alignment horizontal="center" vertical="center"/>
      <protection locked="0"/>
    </xf>
    <xf numFmtId="265" fontId="11" fillId="92" borderId="0" applyNumberFormat="0" applyBorder="0">
      <alignment horizontal="center" vertical="center"/>
      <protection locked="0"/>
    </xf>
    <xf numFmtId="265" fontId="11" fillId="92" borderId="0" applyNumberFormat="0" applyBorder="0">
      <alignment horizontal="center" vertical="center"/>
      <protection locked="0"/>
    </xf>
    <xf numFmtId="0" fontId="128" fillId="0" borderId="0" applyFill="0" applyBorder="0" applyProtection="0">
      <alignment horizontal="center" vertical="center"/>
    </xf>
    <xf numFmtId="215" fontId="189" fillId="0" borderId="15" applyBorder="0" applyProtection="0">
      <alignment horizontal="right" vertical="center"/>
    </xf>
    <xf numFmtId="215" fontId="189" fillId="0" borderId="15" applyBorder="0" applyProtection="0">
      <alignment horizontal="right" vertical="center"/>
    </xf>
    <xf numFmtId="215" fontId="189" fillId="0" borderId="15" applyBorder="0" applyProtection="0">
      <alignment horizontal="right" vertical="center"/>
    </xf>
    <xf numFmtId="215" fontId="189" fillId="0" borderId="15" applyBorder="0" applyProtection="0">
      <alignment horizontal="right" vertical="center"/>
    </xf>
    <xf numFmtId="0" fontId="190" fillId="46" borderId="0" applyBorder="0" applyProtection="0">
      <alignment horizontal="centerContinuous" vertical="center"/>
    </xf>
    <xf numFmtId="0" fontId="190" fillId="93" borderId="15" applyBorder="0" applyProtection="0">
      <alignment horizontal="centerContinuous" vertical="center"/>
    </xf>
    <xf numFmtId="0" fontId="190" fillId="93" borderId="15" applyBorder="0" applyProtection="0">
      <alignment horizontal="centerContinuous" vertical="center"/>
    </xf>
    <xf numFmtId="0" fontId="190" fillId="93" borderId="15" applyBorder="0" applyProtection="0">
      <alignment horizontal="centerContinuous" vertical="center"/>
    </xf>
    <xf numFmtId="0" fontId="190" fillId="93" borderId="15" applyBorder="0" applyProtection="0">
      <alignment horizontal="centerContinuous" vertical="center"/>
    </xf>
    <xf numFmtId="0" fontId="189" fillId="0" borderId="0" applyBorder="0" applyProtection="0">
      <alignment vertical="center"/>
    </xf>
    <xf numFmtId="0" fontId="191" fillId="0" borderId="0" applyFill="0" applyBorder="0" applyAlignment="0"/>
    <xf numFmtId="0" fontId="192" fillId="0" borderId="0" applyFill="0" applyBorder="0" applyProtection="0">
      <alignment vertical="center"/>
    </xf>
    <xf numFmtId="0" fontId="193" fillId="0" borderId="0" applyFill="0" applyBorder="0" applyProtection="0"/>
    <xf numFmtId="0" fontId="99" fillId="0" borderId="28" applyFill="0" applyBorder="0" applyProtection="0">
      <alignment vertical="top"/>
    </xf>
    <xf numFmtId="205" fontId="45" fillId="0" borderId="0" applyNumberFormat="0">
      <alignment horizontal="centerContinuous"/>
    </xf>
    <xf numFmtId="0" fontId="45" fillId="0" borderId="0" applyNumberFormat="0" applyAlignment="0" applyProtection="0"/>
    <xf numFmtId="222" fontId="194" fillId="0" borderId="0" applyNumberFormat="0" applyBorder="0" applyProtection="0">
      <alignment vertical="center"/>
    </xf>
    <xf numFmtId="222" fontId="68" fillId="0" borderId="0" applyNumberFormat="0" applyBorder="0" applyProtection="0">
      <alignment vertical="center"/>
    </xf>
    <xf numFmtId="222" fontId="68" fillId="0" borderId="0" applyNumberFormat="0" applyBorder="0" applyProtection="0">
      <alignment vertical="center"/>
    </xf>
    <xf numFmtId="266" fontId="11" fillId="0" borderId="0" applyNumberFormat="0" applyBorder="0" applyProtection="0">
      <alignment horizontal="right" vertical="center"/>
    </xf>
    <xf numFmtId="266" fontId="11" fillId="0" borderId="0" applyNumberFormat="0" applyBorder="0" applyProtection="0">
      <alignment horizontal="right" vertical="center"/>
    </xf>
    <xf numFmtId="266" fontId="11" fillId="0" borderId="0" applyNumberFormat="0" applyBorder="0" applyProtection="0">
      <alignment horizontal="right" vertical="center"/>
    </xf>
    <xf numFmtId="266" fontId="11" fillId="0" borderId="0" applyNumberFormat="0" applyBorder="0" applyProtection="0">
      <alignment horizontal="right" vertical="center"/>
    </xf>
    <xf numFmtId="222" fontId="195" fillId="0" borderId="0" applyNumberFormat="0" applyFill="0">
      <alignment horizontal="centerContinuous" vertical="top"/>
    </xf>
    <xf numFmtId="222" fontId="196" fillId="0" borderId="0" applyNumberFormat="0" applyFill="0" applyBorder="0">
      <alignment horizontal="center" vertical="top"/>
    </xf>
    <xf numFmtId="222" fontId="197" fillId="0" borderId="0" applyNumberFormat="0" applyFill="0">
      <alignment horizontal="center" vertical="top"/>
    </xf>
    <xf numFmtId="205" fontId="45" fillId="0" borderId="0" applyNumberFormat="0" applyAlignment="0"/>
    <xf numFmtId="222" fontId="196" fillId="0" borderId="0" applyNumberFormat="0" applyBorder="0">
      <alignment horizontal="left" vertical="center"/>
    </xf>
    <xf numFmtId="222" fontId="198" fillId="0" borderId="0" applyNumberFormat="0" applyAlignment="0">
      <alignment vertical="center"/>
    </xf>
    <xf numFmtId="222" fontId="68" fillId="0" borderId="105" applyNumberFormat="0" applyFont="0" applyFill="0" applyAlignment="0">
      <alignment vertical="center"/>
    </xf>
    <xf numFmtId="222" fontId="68" fillId="0" borderId="105" applyNumberFormat="0" applyFont="0" applyFill="0" applyAlignment="0">
      <alignment vertical="center"/>
    </xf>
    <xf numFmtId="222" fontId="194" fillId="0" borderId="15" applyNumberFormat="0" applyFont="0" applyFill="0" applyAlignment="0">
      <alignment vertical="center"/>
    </xf>
    <xf numFmtId="267" fontId="11" fillId="0" borderId="0" applyFill="0" applyBorder="0" applyProtection="0">
      <alignment horizontal="left" vertical="center"/>
    </xf>
    <xf numFmtId="267" fontId="11" fillId="0" borderId="0" applyFill="0" applyBorder="0" applyProtection="0">
      <alignment horizontal="left" vertical="center"/>
    </xf>
    <xf numFmtId="267" fontId="11" fillId="0" borderId="0" applyFill="0" applyBorder="0" applyProtection="0">
      <alignment horizontal="left" vertical="center"/>
    </xf>
    <xf numFmtId="267" fontId="11" fillId="0" borderId="0" applyFill="0" applyBorder="0" applyProtection="0">
      <alignment horizontal="left" vertical="center"/>
    </xf>
    <xf numFmtId="222" fontId="199" fillId="0" borderId="0" applyNumberFormat="0" applyFill="0" applyBorder="0">
      <alignment vertical="center"/>
    </xf>
    <xf numFmtId="222" fontId="200" fillId="0" borderId="0" applyNumberFormat="0" applyFill="0" applyBorder="0" applyAlignment="0">
      <alignment vertical="center"/>
    </xf>
    <xf numFmtId="222" fontId="201" fillId="0" borderId="0" applyNumberFormat="0" applyFill="0" applyBorder="0" applyAlignment="0">
      <alignment vertical="center"/>
    </xf>
    <xf numFmtId="222" fontId="196" fillId="0" borderId="0" applyNumberFormat="0" applyFill="0" applyBorder="0">
      <alignment vertical="center"/>
    </xf>
    <xf numFmtId="222" fontId="196" fillId="0" borderId="0" applyNumberFormat="0" applyFill="0" applyBorder="0">
      <alignment vertical="center"/>
    </xf>
    <xf numFmtId="222" fontId="202" fillId="0" borderId="0" applyNumberFormat="0" applyFill="0" applyBorder="0" applyProtection="0">
      <alignment horizontal="left"/>
    </xf>
    <xf numFmtId="205" fontId="45" fillId="0" borderId="0">
      <alignment horizontal="centerContinuous"/>
    </xf>
    <xf numFmtId="222" fontId="202" fillId="0" borderId="0" applyNumberFormat="0" applyFill="0" applyBorder="0" applyProtection="0">
      <alignment horizontal="left" vertical="top"/>
    </xf>
    <xf numFmtId="222" fontId="203" fillId="0" borderId="0" applyNumberFormat="0" applyFill="0">
      <alignment vertical="center"/>
    </xf>
    <xf numFmtId="222" fontId="203" fillId="0" borderId="0" applyNumberFormat="0" applyFill="0" applyBorder="0">
      <alignment vertical="center"/>
    </xf>
    <xf numFmtId="49" fontId="204" fillId="0" borderId="0"/>
    <xf numFmtId="0" fontId="27" fillId="0" borderId="0"/>
    <xf numFmtId="0" fontId="205" fillId="0" borderId="28" applyFill="0" applyBorder="0" applyProtection="0"/>
    <xf numFmtId="0" fontId="206" fillId="0" borderId="0" applyFill="0" applyBorder="0" applyProtection="0"/>
    <xf numFmtId="0" fontId="207" fillId="0" borderId="0" applyAlignment="0"/>
    <xf numFmtId="0" fontId="208" fillId="0" borderId="0"/>
    <xf numFmtId="0" fontId="209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03" fontId="211" fillId="0" borderId="0">
      <alignment horizontal="right" vertical="center"/>
    </xf>
    <xf numFmtId="37" fontId="212" fillId="0" borderId="0" applyAlignment="0" applyProtection="0">
      <alignment horizontal="left"/>
    </xf>
    <xf numFmtId="37" fontId="212" fillId="0" borderId="0" applyAlignment="0" applyProtection="0">
      <alignment horizontal="left"/>
    </xf>
    <xf numFmtId="0" fontId="80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3" fillId="0" borderId="0" applyNumberFormat="0" applyFill="0" applyBorder="0" applyAlignment="0" applyProtection="0">
      <alignment horizontal="centerContinuous"/>
    </xf>
    <xf numFmtId="0" fontId="213" fillId="0" borderId="0" applyNumberFormat="0" applyFill="0" applyBorder="0" applyAlignment="0" applyProtection="0">
      <alignment horizontal="centerContinuous"/>
    </xf>
    <xf numFmtId="0" fontId="213" fillId="0" borderId="0" applyNumberFormat="0" applyFill="0" applyBorder="0" applyAlignment="0" applyProtection="0">
      <alignment horizontal="centerContinuous"/>
    </xf>
    <xf numFmtId="0" fontId="213" fillId="0" borderId="0" applyNumberFormat="0" applyFill="0" applyBorder="0" applyAlignment="0" applyProtection="0">
      <alignment horizontal="centerContinuous"/>
    </xf>
    <xf numFmtId="0" fontId="213" fillId="0" borderId="0" applyNumberFormat="0" applyFill="0" applyBorder="0" applyAlignment="0" applyProtection="0">
      <alignment horizontal="centerContinuous"/>
    </xf>
    <xf numFmtId="0" fontId="213" fillId="0" borderId="0" applyNumberFormat="0" applyFill="0" applyBorder="0" applyAlignment="0" applyProtection="0">
      <alignment horizontal="centerContinuous"/>
    </xf>
    <xf numFmtId="0" fontId="213" fillId="0" borderId="0" applyNumberFormat="0" applyFill="0" applyBorder="0" applyAlignment="0" applyProtection="0">
      <alignment horizontal="centerContinuous"/>
    </xf>
    <xf numFmtId="0" fontId="213" fillId="0" borderId="0" applyNumberFormat="0" applyFill="0" applyBorder="0" applyAlignment="0" applyProtection="0">
      <alignment horizontal="centerContinuous"/>
    </xf>
    <xf numFmtId="0" fontId="213" fillId="0" borderId="0" applyNumberFormat="0" applyFill="0" applyBorder="0" applyAlignment="0" applyProtection="0">
      <alignment horizontal="centerContinuous"/>
    </xf>
    <xf numFmtId="268" fontId="214" fillId="0" borderId="0">
      <alignment horizontal="center"/>
    </xf>
    <xf numFmtId="0" fontId="207" fillId="0" borderId="0">
      <alignment horizontal="center"/>
    </xf>
    <xf numFmtId="0" fontId="2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" fontId="216" fillId="91" borderId="0">
      <alignment horizontal="center"/>
    </xf>
    <xf numFmtId="0" fontId="217" fillId="0" borderId="118" applyNumberFormat="0" applyFill="0" applyAlignment="0" applyProtection="0"/>
    <xf numFmtId="0" fontId="218" fillId="0" borderId="119" applyNumberFormat="0" applyFill="0" applyAlignment="0" applyProtection="0"/>
    <xf numFmtId="0" fontId="219" fillId="0" borderId="120" applyNumberFormat="0" applyFill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1" fontId="221" fillId="0" borderId="0">
      <alignment horizontal="left"/>
    </xf>
    <xf numFmtId="37" fontId="222" fillId="0" borderId="0"/>
    <xf numFmtId="3" fontId="223" fillId="30" borderId="0">
      <alignment horizontal="left"/>
    </xf>
    <xf numFmtId="3" fontId="138" fillId="29" borderId="15">
      <alignment horizontal="center" vertical="center"/>
    </xf>
    <xf numFmtId="3" fontId="138" fillId="29" borderId="15">
      <alignment horizontal="center" vertical="center"/>
    </xf>
    <xf numFmtId="3" fontId="138" fillId="29" borderId="15">
      <alignment horizontal="center" vertical="center"/>
    </xf>
    <xf numFmtId="3" fontId="138" fillId="29" borderId="15">
      <alignment horizontal="center" vertical="center"/>
    </xf>
    <xf numFmtId="3" fontId="224" fillId="29" borderId="0"/>
    <xf numFmtId="3" fontId="225" fillId="29" borderId="0"/>
    <xf numFmtId="3" fontId="226" fillId="29" borderId="0"/>
    <xf numFmtId="0" fontId="227" fillId="0" borderId="0"/>
    <xf numFmtId="3" fontId="228" fillId="91" borderId="0">
      <alignment horizontal="left"/>
    </xf>
    <xf numFmtId="0" fontId="172" fillId="55" borderId="63"/>
    <xf numFmtId="3" fontId="226" fillId="29" borderId="0">
      <alignment horizontal="right"/>
    </xf>
    <xf numFmtId="196" fontId="49" fillId="0" borderId="22" applyFill="0"/>
    <xf numFmtId="0" fontId="229" fillId="0" borderId="121" applyNumberFormat="0" applyFill="0" applyAlignment="0" applyProtection="0"/>
    <xf numFmtId="196" fontId="49" fillId="0" borderId="58" applyFill="0"/>
    <xf numFmtId="196" fontId="11" fillId="0" borderId="22" applyFill="0"/>
    <xf numFmtId="196" fontId="11" fillId="0" borderId="22" applyFill="0"/>
    <xf numFmtId="196" fontId="11" fillId="0" borderId="58" applyFill="0"/>
    <xf numFmtId="196" fontId="11" fillId="0" borderId="58" applyFill="0"/>
    <xf numFmtId="37" fontId="230" fillId="0" borderId="0"/>
    <xf numFmtId="3" fontId="175" fillId="94" borderId="0">
      <alignment horizontal="right"/>
    </xf>
    <xf numFmtId="224" fontId="108" fillId="0" borderId="60" applyFill="0" applyBorder="0" applyProtection="0">
      <alignment vertical="center"/>
    </xf>
    <xf numFmtId="0" fontId="231" fillId="0" borderId="0">
      <alignment horizontal="left"/>
      <protection locked="0"/>
    </xf>
    <xf numFmtId="214" fontId="232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" fontId="232" fillId="0" borderId="0">
      <alignment horizontal="lef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205" fontId="45" fillId="0" borderId="0" applyNumberFormat="0" applyFill="0" applyBorder="0" applyAlignment="0" applyProtection="0"/>
    <xf numFmtId="4" fontId="233" fillId="0" borderId="74"/>
    <xf numFmtId="269" fontId="127" fillId="0" borderId="74"/>
    <xf numFmtId="4" fontId="162" fillId="0" borderId="74"/>
    <xf numFmtId="43" fontId="11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NumberFormat="0" applyBorder="0" applyProtection="0">
      <alignment horizontal="centerContinuous" vertical="center"/>
    </xf>
    <xf numFmtId="0" fontId="11" fillId="0" borderId="0" applyNumberFormat="0" applyBorder="0" applyProtection="0">
      <alignment horizontal="centerContinuous" vertical="center"/>
    </xf>
    <xf numFmtId="0" fontId="11" fillId="0" borderId="0" applyNumberFormat="0" applyBorder="0" applyProtection="0">
      <alignment horizontal="centerContinuous" vertical="center"/>
    </xf>
    <xf numFmtId="0" fontId="11" fillId="0" borderId="0" applyNumberFormat="0" applyBorder="0" applyProtection="0">
      <alignment horizontal="centerContinuous" vertical="center"/>
    </xf>
    <xf numFmtId="0" fontId="88" fillId="0" borderId="0" applyNumberFormat="0" applyFill="0" applyBorder="0"/>
    <xf numFmtId="185" fontId="68" fillId="11" borderId="0">
      <alignment horizontal="right"/>
    </xf>
    <xf numFmtId="49" fontId="234" fillId="0" borderId="0" applyFill="0" applyBorder="0" applyAlignment="0" applyProtection="0">
      <alignment vertical="center"/>
    </xf>
    <xf numFmtId="0" fontId="60" fillId="0" borderId="15" applyBorder="0" applyProtection="0">
      <alignment horizontal="right"/>
    </xf>
    <xf numFmtId="0" fontId="60" fillId="0" borderId="15" applyBorder="0" applyProtection="0">
      <alignment horizontal="right"/>
    </xf>
    <xf numFmtId="0" fontId="60" fillId="0" borderId="15" applyBorder="0" applyProtection="0">
      <alignment horizontal="right"/>
    </xf>
    <xf numFmtId="0" fontId="60" fillId="0" borderId="15" applyBorder="0" applyProtection="0">
      <alignment horizontal="right"/>
    </xf>
    <xf numFmtId="0" fontId="149" fillId="95" borderId="122" applyNumberFormat="0" applyFont="0" applyBorder="0" applyAlignment="0" applyProtection="0">
      <alignment horizontal="right"/>
    </xf>
    <xf numFmtId="0" fontId="11" fillId="0" borderId="0" applyNumberFormat="0" applyFill="0" applyBorder="0" applyAlignment="0" applyProtection="0">
      <alignment vertical="top"/>
      <protection locked="0"/>
    </xf>
    <xf numFmtId="232" fontId="235" fillId="0" borderId="0" applyFont="0" applyFill="0" applyBorder="0" applyAlignment="0" applyProtection="0"/>
    <xf numFmtId="233" fontId="235" fillId="0" borderId="0" applyFont="0" applyFill="0" applyBorder="0" applyAlignment="0" applyProtection="0"/>
    <xf numFmtId="270" fontId="235" fillId="0" borderId="0" applyFont="0" applyFill="0" applyBorder="0" applyAlignment="0" applyProtection="0"/>
    <xf numFmtId="271" fontId="235" fillId="0" borderId="0" applyFont="0" applyFill="0" applyBorder="0" applyAlignment="0" applyProtection="0"/>
    <xf numFmtId="0" fontId="235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57" fillId="11" borderId="123"/>
    <xf numFmtId="0" fontId="157" fillId="11" borderId="123"/>
    <xf numFmtId="0" fontId="11" fillId="0" borderId="123">
      <alignment horizontal="center"/>
    </xf>
    <xf numFmtId="0" fontId="11" fillId="0" borderId="123">
      <alignment horizontal="center"/>
    </xf>
    <xf numFmtId="0" fontId="11" fillId="0" borderId="123">
      <alignment horizontal="center"/>
    </xf>
    <xf numFmtId="0" fontId="11" fillId="0" borderId="123">
      <alignment horizontal="center"/>
    </xf>
    <xf numFmtId="0" fontId="11" fillId="0" borderId="123">
      <alignment horizontal="center"/>
    </xf>
    <xf numFmtId="0" fontId="11" fillId="0" borderId="123">
      <alignment horizontal="center"/>
    </xf>
    <xf numFmtId="0" fontId="11" fillId="0" borderId="123">
      <alignment horizontal="center"/>
    </xf>
    <xf numFmtId="0" fontId="11" fillId="0" borderId="123">
      <alignment horizontal="center"/>
    </xf>
    <xf numFmtId="0" fontId="11" fillId="0" borderId="123">
      <alignment horizontal="center"/>
    </xf>
    <xf numFmtId="0" fontId="11" fillId="0" borderId="123">
      <alignment horizontal="center"/>
    </xf>
    <xf numFmtId="0" fontId="11" fillId="0" borderId="123">
      <alignment horizontal="center"/>
    </xf>
    <xf numFmtId="0" fontId="11" fillId="0" borderId="123">
      <alignment horizontal="center"/>
    </xf>
    <xf numFmtId="0" fontId="237" fillId="0" borderId="0" applyNumberFormat="0" applyFill="0" applyBorder="0" applyAlignment="0" applyProtection="0"/>
    <xf numFmtId="272" fontId="90" fillId="0" borderId="0" applyFont="0" applyFill="0" applyBorder="0" applyAlignment="0" applyProtection="0">
      <alignment horizontal="right"/>
    </xf>
    <xf numFmtId="273" fontId="90" fillId="0" borderId="0" applyFont="0" applyFill="0" applyBorder="0" applyAlignment="0" applyProtection="0"/>
    <xf numFmtId="0" fontId="11" fillId="0" borderId="0"/>
    <xf numFmtId="0" fontId="238" fillId="0" borderId="0"/>
    <xf numFmtId="0" fontId="11" fillId="0" borderId="0"/>
    <xf numFmtId="0" fontId="11" fillId="0" borderId="0"/>
    <xf numFmtId="0" fontId="239" fillId="0" borderId="0" applyNumberFormat="0" applyFill="0" applyBorder="0" applyAlignment="0" applyProtection="0"/>
    <xf numFmtId="0" fontId="240" fillId="0" borderId="0"/>
    <xf numFmtId="0" fontId="1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0" fillId="0" borderId="0"/>
    <xf numFmtId="0" fontId="11" fillId="0" borderId="0"/>
    <xf numFmtId="0" fontId="27" fillId="0" borderId="0">
      <alignment vertical="center"/>
    </xf>
    <xf numFmtId="0" fontId="24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43" fontId="11" fillId="0" borderId="0">
      <alignment horizontal="left"/>
    </xf>
    <xf numFmtId="7" fontId="11" fillId="0" borderId="0">
      <alignment horizontal="left"/>
    </xf>
    <xf numFmtId="7" fontId="11" fillId="0" borderId="0">
      <alignment horizontal="left"/>
    </xf>
    <xf numFmtId="274" fontId="11" fillId="0" borderId="0">
      <alignment horizontal="left"/>
    </xf>
    <xf numFmtId="6" fontId="11" fillId="0" borderId="0">
      <alignment horizontal="left"/>
    </xf>
    <xf numFmtId="6" fontId="11" fillId="0" borderId="0">
      <alignment horizontal="left"/>
    </xf>
    <xf numFmtId="275" fontId="11" fillId="0" borderId="0" applyFont="0" applyFill="0" applyBorder="0" applyAlignment="0" applyProtection="0"/>
    <xf numFmtId="276" fontId="11" fillId="0" borderId="28" applyFont="0" applyFill="0" applyBorder="0" applyAlignment="0" applyProtection="0">
      <alignment horizontal="center"/>
    </xf>
    <xf numFmtId="276" fontId="11" fillId="0" borderId="28" applyFont="0" applyFill="0" applyBorder="0" applyAlignment="0" applyProtection="0">
      <alignment horizontal="center"/>
    </xf>
    <xf numFmtId="276" fontId="11" fillId="0" borderId="28" applyFont="0" applyFill="0" applyBorder="0" applyAlignment="0" applyProtection="0">
      <alignment horizontal="center"/>
    </xf>
    <xf numFmtId="276" fontId="11" fillId="0" borderId="28" applyFont="0" applyFill="0" applyBorder="0" applyAlignment="0" applyProtection="0">
      <alignment horizontal="center"/>
    </xf>
    <xf numFmtId="276" fontId="11" fillId="0" borderId="28" applyFont="0" applyFill="0" applyBorder="0" applyAlignment="0" applyProtection="0">
      <alignment horizontal="center"/>
    </xf>
    <xf numFmtId="276" fontId="11" fillId="0" borderId="28" applyFont="0" applyFill="0" applyBorder="0" applyAlignment="0" applyProtection="0">
      <alignment horizontal="center"/>
    </xf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1" borderId="0" applyNumberFormat="0" applyBorder="0" applyAlignment="0" applyProtection="0"/>
    <xf numFmtId="0" fontId="241" fillId="96" borderId="0" applyNumberFormat="0" applyBorder="0" applyAlignment="0" applyProtection="0"/>
    <xf numFmtId="0" fontId="31" fillId="32" borderId="0" applyNumberFormat="0" applyBorder="0" applyAlignment="0" applyProtection="0"/>
    <xf numFmtId="0" fontId="241" fillId="74" borderId="0" applyNumberFormat="0" applyBorder="0" applyAlignment="0" applyProtection="0"/>
    <xf numFmtId="0" fontId="31" fillId="33" borderId="0" applyNumberFormat="0" applyBorder="0" applyAlignment="0" applyProtection="0"/>
    <xf numFmtId="0" fontId="241" fillId="74" borderId="0" applyNumberFormat="0" applyBorder="0" applyAlignment="0" applyProtection="0"/>
    <xf numFmtId="0" fontId="31" fillId="34" borderId="0" applyNumberFormat="0" applyBorder="0" applyAlignment="0" applyProtection="0"/>
    <xf numFmtId="0" fontId="241" fillId="80" borderId="0" applyNumberFormat="0" applyBorder="0" applyAlignment="0" applyProtection="0"/>
    <xf numFmtId="0" fontId="31" fillId="35" borderId="0" applyNumberFormat="0" applyBorder="0" applyAlignment="0" applyProtection="0"/>
    <xf numFmtId="0" fontId="241" fillId="35" borderId="0" applyNumberFormat="0" applyBorder="0" applyAlignment="0" applyProtection="0"/>
    <xf numFmtId="0" fontId="31" fillId="36" borderId="0" applyNumberFormat="0" applyBorder="0" applyAlignment="0" applyProtection="0"/>
    <xf numFmtId="0" fontId="241" fillId="74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16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16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" fillId="18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" fillId="18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" fillId="20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" fillId="20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1" fillId="22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1" fillId="22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" fillId="2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" fillId="2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2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2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4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1" fillId="37" borderId="0" applyNumberFormat="0" applyBorder="0" applyAlignment="0" applyProtection="0"/>
    <xf numFmtId="0" fontId="241" fillId="96" borderId="0" applyNumberFormat="0" applyBorder="0" applyAlignment="0" applyProtection="0"/>
    <xf numFmtId="0" fontId="31" fillId="38" borderId="0" applyNumberFormat="0" applyBorder="0" applyAlignment="0" applyProtection="0"/>
    <xf numFmtId="0" fontId="241" fillId="74" borderId="0" applyNumberFormat="0" applyBorder="0" applyAlignment="0" applyProtection="0"/>
    <xf numFmtId="0" fontId="31" fillId="39" borderId="0" applyNumberFormat="0" applyBorder="0" applyAlignment="0" applyProtection="0"/>
    <xf numFmtId="0" fontId="241" fillId="74" borderId="0" applyNumberFormat="0" applyBorder="0" applyAlignment="0" applyProtection="0"/>
    <xf numFmtId="0" fontId="31" fillId="34" borderId="0" applyNumberFormat="0" applyBorder="0" applyAlignment="0" applyProtection="0"/>
    <xf numFmtId="0" fontId="241" fillId="64" borderId="0" applyNumberFormat="0" applyBorder="0" applyAlignment="0" applyProtection="0"/>
    <xf numFmtId="0" fontId="31" fillId="37" borderId="0" applyNumberFormat="0" applyBorder="0" applyAlignment="0" applyProtection="0"/>
    <xf numFmtId="0" fontId="241" fillId="35" borderId="0" applyNumberFormat="0" applyBorder="0" applyAlignment="0" applyProtection="0"/>
    <xf numFmtId="0" fontId="31" fillId="40" borderId="0" applyNumberFormat="0" applyBorder="0" applyAlignment="0" applyProtection="0"/>
    <xf numFmtId="0" fontId="241" fillId="74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4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1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1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19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19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21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21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1" fillId="2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1" fillId="2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2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2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2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2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66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74" borderId="0" applyNumberFormat="0" applyBorder="0" applyAlignment="0" applyProtection="0"/>
    <xf numFmtId="0" fontId="32" fillId="42" borderId="0" applyNumberFormat="0" applyBorder="0" applyAlignment="0" applyProtection="0"/>
    <xf numFmtId="0" fontId="32" fillId="64" borderId="0" applyNumberFormat="0" applyBorder="0" applyAlignment="0" applyProtection="0"/>
    <xf numFmtId="0" fontId="32" fillId="43" borderId="0" applyNumberFormat="0" applyBorder="0" applyAlignment="0" applyProtection="0"/>
    <xf numFmtId="0" fontId="32" fillId="75" borderId="0" applyNumberFormat="0" applyBorder="0" applyAlignment="0" applyProtection="0"/>
    <xf numFmtId="0" fontId="32" fillId="44" borderId="0" applyNumberFormat="0" applyBorder="0" applyAlignment="0" applyProtection="0"/>
    <xf numFmtId="0" fontId="32" fillId="74" borderId="0" applyNumberFormat="0" applyBorder="0" applyAlignment="0" applyProtection="0"/>
    <xf numFmtId="0" fontId="32" fillId="41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37" fontId="242" fillId="0" borderId="0"/>
    <xf numFmtId="37" fontId="243" fillId="0" borderId="0"/>
    <xf numFmtId="37" fontId="244" fillId="0" borderId="0"/>
    <xf numFmtId="0" fontId="34" fillId="46" borderId="67">
      <alignment horizontal="center"/>
    </xf>
    <xf numFmtId="178" fontId="27" fillId="48" borderId="0" applyNumberFormat="0" applyFont="0" applyBorder="0" applyAlignment="0" applyProtection="0"/>
    <xf numFmtId="178" fontId="22" fillId="0" borderId="58" applyBorder="0"/>
    <xf numFmtId="178" fontId="22" fillId="0" borderId="58" applyBorder="0"/>
    <xf numFmtId="178" fontId="22" fillId="0" borderId="58" applyBorder="0"/>
    <xf numFmtId="178" fontId="22" fillId="0" borderId="58" applyBorder="0"/>
    <xf numFmtId="178" fontId="22" fillId="0" borderId="58" applyBorder="0"/>
    <xf numFmtId="178" fontId="22" fillId="0" borderId="58" applyBorder="0"/>
    <xf numFmtId="174" fontId="29" fillId="50" borderId="58" applyBorder="0">
      <alignment horizontal="right"/>
    </xf>
    <xf numFmtId="174" fontId="29" fillId="50" borderId="58" applyBorder="0">
      <alignment horizontal="right"/>
    </xf>
    <xf numFmtId="174" fontId="29" fillId="50" borderId="58" applyBorder="0">
      <alignment horizontal="right"/>
    </xf>
    <xf numFmtId="174" fontId="29" fillId="50" borderId="58" applyBorder="0">
      <alignment horizontal="right"/>
    </xf>
    <xf numFmtId="174" fontId="29" fillId="50" borderId="58" applyBorder="0">
      <alignment horizontal="right"/>
    </xf>
    <xf numFmtId="174" fontId="29" fillId="50" borderId="58" applyBorder="0">
      <alignment horizontal="right"/>
    </xf>
    <xf numFmtId="174" fontId="29" fillId="0" borderId="58" applyBorder="0">
      <alignment horizontal="right"/>
    </xf>
    <xf numFmtId="174" fontId="29" fillId="0" borderId="58" applyBorder="0">
      <alignment horizontal="right"/>
    </xf>
    <xf numFmtId="174" fontId="29" fillId="0" borderId="58" applyBorder="0">
      <alignment horizontal="right"/>
    </xf>
    <xf numFmtId="174" fontId="29" fillId="0" borderId="58" applyBorder="0">
      <alignment horizontal="right"/>
    </xf>
    <xf numFmtId="174" fontId="29" fillId="0" borderId="58" applyBorder="0">
      <alignment horizontal="right"/>
    </xf>
    <xf numFmtId="174" fontId="29" fillId="0" borderId="58" applyBorder="0">
      <alignment horizontal="right"/>
    </xf>
    <xf numFmtId="0" fontId="32" fillId="63" borderId="0" applyNumberFormat="0" applyBorder="0" applyAlignment="0" applyProtection="0"/>
    <xf numFmtId="0" fontId="32" fillId="97" borderId="0" applyNumberFormat="0" applyBorder="0" applyAlignment="0" applyProtection="0"/>
    <xf numFmtId="0" fontId="32" fillId="64" borderId="0" applyNumberFormat="0" applyBorder="0" applyAlignment="0" applyProtection="0"/>
    <xf numFmtId="0" fontId="32" fillId="36" borderId="0" applyNumberFormat="0" applyBorder="0" applyAlignment="0" applyProtection="0"/>
    <xf numFmtId="0" fontId="32" fillId="65" borderId="0" applyNumberFormat="0" applyBorder="0" applyAlignment="0" applyProtection="0"/>
    <xf numFmtId="0" fontId="32" fillId="98" borderId="0" applyNumberFormat="0" applyBorder="0" applyAlignment="0" applyProtection="0"/>
    <xf numFmtId="0" fontId="32" fillId="42" borderId="0" applyNumberFormat="0" applyBorder="0" applyAlignment="0" applyProtection="0"/>
    <xf numFmtId="0" fontId="32" fillId="99" borderId="0" applyNumberFormat="0" applyBorder="0" applyAlignment="0" applyProtection="0"/>
    <xf numFmtId="0" fontId="32" fillId="43" borderId="0" applyNumberFormat="0" applyBorder="0" applyAlignment="0" applyProtection="0"/>
    <xf numFmtId="0" fontId="32" fillId="97" borderId="0" applyNumberFormat="0" applyBorder="0" applyAlignment="0" applyProtection="0"/>
    <xf numFmtId="0" fontId="32" fillId="66" borderId="0" applyNumberFormat="0" applyBorder="0" applyAlignment="0" applyProtection="0"/>
    <xf numFmtId="0" fontId="32" fillId="36" borderId="0" applyNumberFormat="0" applyBorder="0" applyAlignment="0" applyProtection="0"/>
    <xf numFmtId="0" fontId="245" fillId="0" borderId="0" applyNumberFormat="0" applyFill="0" applyBorder="0" applyAlignment="0">
      <protection locked="0"/>
    </xf>
    <xf numFmtId="237" fontId="246" fillId="0" borderId="0" applyFont="0" applyFill="0" applyBorder="0" applyAlignment="0" applyProtection="0"/>
    <xf numFmtId="0" fontId="11" fillId="0" borderId="0">
      <alignment horizontal="right"/>
    </xf>
    <xf numFmtId="3" fontId="50" fillId="54" borderId="67" applyNumberFormat="0">
      <alignment horizontal="center"/>
    </xf>
    <xf numFmtId="0" fontId="209" fillId="0" borderId="0" applyNumberFormat="0" applyFill="0" applyBorder="0" applyAlignment="0" applyProtection="0"/>
    <xf numFmtId="0" fontId="11" fillId="55" borderId="0"/>
    <xf numFmtId="222" fontId="27" fillId="0" borderId="125"/>
    <xf numFmtId="0" fontId="115" fillId="32" borderId="0" applyNumberFormat="0" applyBorder="0" applyAlignment="0" applyProtection="0"/>
    <xf numFmtId="0" fontId="247" fillId="32" borderId="0" applyNumberFormat="0" applyBorder="0" applyAlignment="0" applyProtection="0"/>
    <xf numFmtId="0" fontId="55" fillId="56" borderId="72"/>
    <xf numFmtId="0" fontId="55" fillId="56" borderId="72"/>
    <xf numFmtId="3" fontId="57" fillId="0" borderId="74">
      <alignment horizontal="center"/>
    </xf>
    <xf numFmtId="3" fontId="57" fillId="0" borderId="74">
      <alignment horizontal="center"/>
    </xf>
    <xf numFmtId="0" fontId="11" fillId="37" borderId="0" applyNumberFormat="0" applyBorder="0" applyAlignment="0">
      <protection locked="0"/>
    </xf>
    <xf numFmtId="0" fontId="248" fillId="0" borderId="0" applyFont="0" applyFill="0" applyBorder="0" applyAlignment="0" applyProtection="0">
      <alignment horizontal="right"/>
    </xf>
    <xf numFmtId="0" fontId="249" fillId="0" borderId="0" applyNumberFormat="0"/>
    <xf numFmtId="0" fontId="128" fillId="0" borderId="15"/>
    <xf numFmtId="0" fontId="128" fillId="0" borderId="15"/>
    <xf numFmtId="0" fontId="250" fillId="0" borderId="0" applyNumberFormat="0"/>
    <xf numFmtId="0" fontId="62" fillId="0" borderId="15" applyNumberFormat="0" applyFill="0" applyAlignment="0" applyProtection="0"/>
    <xf numFmtId="222" fontId="19" fillId="0" borderId="0">
      <alignment vertical="top"/>
    </xf>
    <xf numFmtId="222" fontId="11" fillId="0" borderId="0">
      <alignment horizontal="right"/>
    </xf>
    <xf numFmtId="222" fontId="11" fillId="0" borderId="0">
      <alignment horizontal="right"/>
    </xf>
    <xf numFmtId="222" fontId="11" fillId="0" borderId="0">
      <alignment horizontal="left"/>
    </xf>
    <xf numFmtId="222" fontId="11" fillId="0" borderId="0">
      <alignment horizontal="left"/>
    </xf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37" fontId="251" fillId="0" borderId="87" applyNumberFormat="0" applyFont="0" applyFill="0" applyAlignment="0" applyProtection="0"/>
    <xf numFmtId="37" fontId="251" fillId="0" borderId="58" applyNumberFormat="0" applyFont="0" applyFill="0" applyAlignment="0" applyProtection="0"/>
    <xf numFmtId="37" fontId="251" fillId="0" borderId="58" applyNumberFormat="0" applyFont="0" applyFill="0" applyAlignment="0" applyProtection="0"/>
    <xf numFmtId="37" fontId="251" fillId="0" borderId="58" applyNumberFormat="0" applyFont="0" applyFill="0" applyAlignment="0" applyProtection="0"/>
    <xf numFmtId="0" fontId="45" fillId="0" borderId="15" applyNumberFormat="0" applyFont="0" applyFill="0" applyAlignment="0" applyProtection="0"/>
    <xf numFmtId="0" fontId="45" fillId="0" borderId="15" applyNumberFormat="0" applyFont="0" applyFill="0" applyAlignment="0" applyProtection="0"/>
    <xf numFmtId="0" fontId="45" fillId="0" borderId="15" applyNumberFormat="0" applyFont="0" applyFill="0" applyAlignment="0" applyProtection="0"/>
    <xf numFmtId="0" fontId="45" fillId="0" borderId="15" applyNumberFormat="0" applyFont="0" applyFill="0" applyAlignment="0" applyProtection="0"/>
    <xf numFmtId="0" fontId="217" fillId="0" borderId="118" applyNumberFormat="0" applyFill="0" applyAlignment="0" applyProtection="0"/>
    <xf numFmtId="0" fontId="218" fillId="0" borderId="119" applyNumberFormat="0" applyFill="0" applyAlignment="0" applyProtection="0"/>
    <xf numFmtId="0" fontId="219" fillId="0" borderId="120" applyNumberFormat="0" applyFill="0" applyAlignment="0" applyProtection="0"/>
    <xf numFmtId="0" fontId="2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252" fillId="80" borderId="12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252" fillId="80" borderId="126" applyNumberFormat="0" applyAlignment="0" applyProtection="0"/>
    <xf numFmtId="0" fontId="252" fillId="80" borderId="12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0" fontId="71" fillId="55" borderId="76" applyNumberFormat="0" applyAlignment="0" applyProtection="0"/>
    <xf numFmtId="277" fontId="83" fillId="59" borderId="0" applyNumberFormat="0" applyFont="0" applyBorder="0" applyAlignment="0">
      <protection locked="0"/>
    </xf>
    <xf numFmtId="0" fontId="73" fillId="0" borderId="78" applyNumberFormat="0" applyFill="0" applyAlignment="0" applyProtection="0"/>
    <xf numFmtId="0" fontId="72" fillId="60" borderId="77" applyNumberFormat="0" applyAlignment="0" applyProtection="0"/>
    <xf numFmtId="0" fontId="72" fillId="60" borderId="77" applyNumberFormat="0" applyAlignment="0" applyProtection="0"/>
    <xf numFmtId="0" fontId="72" fillId="60" borderId="77" applyNumberFormat="0" applyAlignment="0" applyProtection="0"/>
    <xf numFmtId="0" fontId="72" fillId="60" borderId="77" applyNumberFormat="0" applyAlignment="0" applyProtection="0"/>
    <xf numFmtId="0" fontId="72" fillId="60" borderId="77" applyNumberFormat="0" applyAlignment="0" applyProtection="0"/>
    <xf numFmtId="0" fontId="72" fillId="60" borderId="77" applyNumberFormat="0" applyAlignment="0" applyProtection="0"/>
    <xf numFmtId="0" fontId="72" fillId="60" borderId="77" applyNumberFormat="0" applyAlignment="0" applyProtection="0"/>
    <xf numFmtId="0" fontId="72" fillId="60" borderId="77" applyNumberFormat="0" applyAlignment="0" applyProtection="0"/>
    <xf numFmtId="0" fontId="72" fillId="60" borderId="77" applyNumberFormat="0" applyAlignment="0" applyProtection="0"/>
    <xf numFmtId="0" fontId="72" fillId="60" borderId="77" applyNumberFormat="0" applyAlignment="0" applyProtection="0"/>
    <xf numFmtId="0" fontId="72" fillId="60" borderId="77" applyNumberFormat="0" applyAlignment="0" applyProtection="0"/>
    <xf numFmtId="0" fontId="72" fillId="60" borderId="77" applyNumberFormat="0" applyAlignment="0" applyProtection="0"/>
    <xf numFmtId="0" fontId="72" fillId="60" borderId="77" applyNumberFormat="0" applyAlignment="0" applyProtection="0"/>
    <xf numFmtId="0" fontId="72" fillId="60" borderId="77" applyNumberFormat="0" applyAlignment="0" applyProtection="0"/>
    <xf numFmtId="0" fontId="72" fillId="60" borderId="77" applyNumberFormat="0" applyAlignment="0" applyProtection="0"/>
    <xf numFmtId="0" fontId="72" fillId="60" borderId="77" applyNumberFormat="0" applyAlignment="0" applyProtection="0"/>
    <xf numFmtId="0" fontId="72" fillId="60" borderId="77" applyNumberFormat="0" applyAlignment="0" applyProtection="0"/>
    <xf numFmtId="0" fontId="72" fillId="60" borderId="77" applyNumberFormat="0" applyAlignment="0" applyProtection="0"/>
    <xf numFmtId="0" fontId="72" fillId="60" borderId="77" applyNumberFormat="0" applyAlignment="0" applyProtection="0"/>
    <xf numFmtId="0" fontId="72" fillId="60" borderId="77" applyNumberFormat="0" applyAlignment="0" applyProtection="0"/>
    <xf numFmtId="0" fontId="72" fillId="60" borderId="77" applyNumberFormat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49" fillId="0" borderId="0" applyFill="0" applyBorder="0" applyProtection="0">
      <alignment horizontal="center"/>
      <protection locked="0"/>
    </xf>
    <xf numFmtId="0" fontId="22" fillId="0" borderId="0" applyFill="0" applyBorder="0" applyProtection="0">
      <alignment horizontal="center"/>
    </xf>
    <xf numFmtId="0" fontId="72" fillId="60" borderId="77" applyNumberFormat="0" applyAlignment="0" applyProtection="0"/>
    <xf numFmtId="0" fontId="72" fillId="99" borderId="127" applyNumberFormat="0" applyAlignment="0" applyProtection="0"/>
    <xf numFmtId="191" fontId="76" fillId="29" borderId="28">
      <alignment horizontal="right"/>
    </xf>
    <xf numFmtId="191" fontId="76" fillId="29" borderId="28">
      <alignment horizontal="right"/>
    </xf>
    <xf numFmtId="191" fontId="76" fillId="29" borderId="28">
      <alignment horizontal="right"/>
    </xf>
    <xf numFmtId="191" fontId="76" fillId="29" borderId="28">
      <alignment horizontal="right"/>
    </xf>
    <xf numFmtId="191" fontId="76" fillId="29" borderId="28">
      <alignment horizontal="right"/>
    </xf>
    <xf numFmtId="0" fontId="77" fillId="0" borderId="15" applyNumberFormat="0" applyFill="0" applyBorder="0" applyAlignment="0" applyProtection="0">
      <alignment horizontal="center"/>
    </xf>
    <xf numFmtId="0" fontId="77" fillId="0" borderId="15" applyNumberFormat="0" applyFill="0" applyBorder="0" applyAlignment="0" applyProtection="0">
      <alignment horizontal="center"/>
    </xf>
    <xf numFmtId="0" fontId="77" fillId="0" borderId="15" applyNumberFormat="0" applyFill="0" applyBorder="0" applyAlignment="0" applyProtection="0">
      <alignment horizontal="center"/>
    </xf>
    <xf numFmtId="0" fontId="77" fillId="0" borderId="15" applyNumberFormat="0" applyFill="0" applyBorder="0" applyAlignment="0" applyProtection="0">
      <alignment horizontal="center"/>
    </xf>
    <xf numFmtId="1" fontId="253" fillId="45" borderId="0" applyBorder="0"/>
    <xf numFmtId="0" fontId="79" fillId="0" borderId="66">
      <alignment horizontal="center"/>
    </xf>
    <xf numFmtId="43" fontId="1" fillId="0" borderId="0" applyFont="0" applyFill="0" applyBorder="0" applyAlignment="0" applyProtection="0"/>
    <xf numFmtId="38" fontId="145" fillId="0" borderId="0" applyFont="0" applyFill="0" applyBorder="0" applyAlignment="0" applyProtection="0"/>
    <xf numFmtId="38" fontId="53" fillId="0" borderId="0" applyFont="0" applyFill="0" applyBorder="0" applyAlignment="0" applyProtection="0"/>
    <xf numFmtId="278" fontId="126" fillId="0" borderId="0" applyFont="0" applyFill="0" applyBorder="0" applyAlignment="0" applyProtection="0"/>
    <xf numFmtId="39" fontId="254" fillId="0" borderId="0" applyFont="0" applyFill="0" applyBorder="0" applyAlignment="0" applyProtection="0"/>
    <xf numFmtId="279" fontId="2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3" fontId="11" fillId="0" borderId="0" applyFill="0" applyBorder="0" applyAlignment="0" applyProtection="0"/>
    <xf numFmtId="195" fontId="11" fillId="0" borderId="0">
      <protection locked="0"/>
    </xf>
    <xf numFmtId="3" fontId="11" fillId="0" borderId="0" applyFill="0" applyBorder="0" applyAlignment="0" applyProtection="0"/>
    <xf numFmtId="195" fontId="11" fillId="0" borderId="0">
      <protection locked="0"/>
    </xf>
    <xf numFmtId="195" fontId="11" fillId="0" borderId="0">
      <protection locked="0"/>
    </xf>
    <xf numFmtId="3" fontId="11" fillId="0" borderId="0" applyFill="0" applyBorder="0" applyAlignment="0" applyProtection="0"/>
    <xf numFmtId="195" fontId="11" fillId="0" borderId="0">
      <protection locked="0"/>
    </xf>
    <xf numFmtId="195" fontId="11" fillId="0" borderId="0">
      <protection locked="0"/>
    </xf>
    <xf numFmtId="3" fontId="11" fillId="0" borderId="0" applyFill="0" applyBorder="0" applyAlignment="0" applyProtection="0"/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256" fillId="0" borderId="0" applyFill="0" applyBorder="0" applyAlignment="0" applyProtection="0">
      <protection locked="0"/>
    </xf>
    <xf numFmtId="178" fontId="11" fillId="0" borderId="0"/>
    <xf numFmtId="178" fontId="11" fillId="0" borderId="0"/>
    <xf numFmtId="43" fontId="11" fillId="28" borderId="0" applyNumberFormat="0" applyFont="0" applyBorder="0" applyAlignment="0" applyProtection="0"/>
    <xf numFmtId="43" fontId="11" fillId="28" borderId="0" applyNumberFormat="0" applyFont="0" applyBorder="0" applyAlignment="0" applyProtection="0"/>
    <xf numFmtId="43" fontId="11" fillId="28" borderId="0" applyNumberFormat="0" applyFont="0" applyBorder="0" applyAlignment="0" applyProtection="0"/>
    <xf numFmtId="43" fontId="11" fillId="28" borderId="0" applyNumberFormat="0" applyFont="0" applyBorder="0" applyAlignment="0" applyProtection="0"/>
    <xf numFmtId="0" fontId="32" fillId="63" borderId="0" applyNumberFormat="0" applyBorder="0" applyAlignment="0" applyProtection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66" borderId="0" applyNumberFormat="0" applyBorder="0" applyAlignment="0" applyProtection="0"/>
    <xf numFmtId="0" fontId="63" fillId="33" borderId="0" applyNumberFormat="0" applyBorder="0" applyAlignment="0" applyProtection="0"/>
    <xf numFmtId="178" fontId="11" fillId="0" borderId="0" applyFill="0" applyBorder="0" applyAlignment="0" applyProtection="0">
      <alignment horizontal="left"/>
    </xf>
    <xf numFmtId="178" fontId="11" fillId="0" borderId="0" applyFill="0" applyBorder="0" applyAlignment="0" applyProtection="0">
      <alignment horizontal="left"/>
    </xf>
    <xf numFmtId="0" fontId="84" fillId="0" borderId="100"/>
    <xf numFmtId="44" fontId="1" fillId="0" borderId="0" applyFont="0" applyFill="0" applyBorder="0" applyAlignment="0" applyProtection="0"/>
    <xf numFmtId="280" fontId="145" fillId="0" borderId="0" applyFont="0" applyFill="0" applyBorder="0" applyAlignment="0" applyProtection="0"/>
    <xf numFmtId="281" fontId="53" fillId="0" borderId="0" applyFont="0" applyFill="0" applyBorder="0" applyAlignment="0" applyProtection="0"/>
    <xf numFmtId="282" fontId="89" fillId="0" borderId="79">
      <protection locked="0"/>
    </xf>
    <xf numFmtId="282" fontId="89" fillId="0" borderId="79">
      <protection locked="0"/>
    </xf>
    <xf numFmtId="282" fontId="89" fillId="0" borderId="79">
      <protection locked="0"/>
    </xf>
    <xf numFmtId="0" fontId="89" fillId="0" borderId="79">
      <protection locked="0"/>
    </xf>
    <xf numFmtId="0" fontId="89" fillId="0" borderId="79">
      <protection locked="0"/>
    </xf>
    <xf numFmtId="283" fontId="255" fillId="0" borderId="0" applyFont="0" applyFill="0" applyBorder="0" applyAlignment="0" applyProtection="0"/>
    <xf numFmtId="284" fontId="254" fillId="0" borderId="0" applyFont="0" applyFill="0" applyBorder="0" applyAlignment="0" applyProtection="0"/>
    <xf numFmtId="285" fontId="255" fillId="0" borderId="0" applyFont="0" applyFill="0" applyBorder="0" applyAlignment="0" applyProtection="0"/>
    <xf numFmtId="286" fontId="11" fillId="0" borderId="0" applyFont="0" applyFill="0" applyBorder="0" applyAlignment="0" applyProtection="0"/>
    <xf numFmtId="287" fontId="257" fillId="0" borderId="0" applyFont="0" applyFill="0" applyBorder="0" applyAlignment="0" applyProtection="0"/>
    <xf numFmtId="195" fontId="11" fillId="0" borderId="0">
      <protection locked="0"/>
    </xf>
    <xf numFmtId="0" fontId="49" fillId="29" borderId="0" applyNumberFormat="0" applyFont="0" applyFill="0" applyBorder="0" applyProtection="0">
      <alignment horizontal="left"/>
    </xf>
    <xf numFmtId="288" fontId="258" fillId="0" borderId="0" applyNumberFormat="0">
      <alignment horizontal="right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0" fontId="257" fillId="0" borderId="0" applyFont="0" applyFill="0" applyBorder="0" applyAlignment="0" applyProtection="0"/>
    <xf numFmtId="195" fontId="11" fillId="0" borderId="0">
      <protection locked="0"/>
    </xf>
    <xf numFmtId="195" fontId="11" fillId="0" borderId="0">
      <protection locked="0"/>
    </xf>
    <xf numFmtId="0" fontId="257" fillId="0" borderId="0" applyFont="0" applyFill="0" applyBorder="0" applyAlignment="0" applyProtection="0"/>
    <xf numFmtId="195" fontId="11" fillId="0" borderId="0">
      <protection locked="0"/>
    </xf>
    <xf numFmtId="195" fontId="11" fillId="0" borderId="0">
      <protection locked="0"/>
    </xf>
    <xf numFmtId="0" fontId="257" fillId="0" borderId="0" applyFont="0" applyFill="0" applyBorder="0" applyAlignment="0" applyProtection="0"/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195" fontId="11" fillId="0" borderId="0">
      <protection locked="0"/>
    </xf>
    <xf numFmtId="0" fontId="259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>
      <protection locked="0"/>
    </xf>
    <xf numFmtId="0" fontId="11" fillId="0" borderId="0">
      <protection locked="0"/>
    </xf>
    <xf numFmtId="0" fontId="11" fillId="0" borderId="0"/>
    <xf numFmtId="3" fontId="94" fillId="62" borderId="67">
      <alignment horizontal="center"/>
    </xf>
    <xf numFmtId="233" fontId="19" fillId="0" borderId="0" applyFont="0" applyFill="0" applyBorder="0" applyAlignment="0" applyProtection="0"/>
    <xf numFmtId="0" fontId="45" fillId="0" borderId="23"/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49" fontId="260" fillId="0" borderId="15" applyFont="0" applyFill="0" applyBorder="0" applyAlignment="0" applyProtection="0"/>
    <xf numFmtId="49" fontId="260" fillId="0" borderId="15" applyFont="0" applyFill="0" applyBorder="0" applyAlignment="0" applyProtection="0"/>
    <xf numFmtId="0" fontId="27" fillId="0" borderId="0">
      <alignment vertical="center"/>
    </xf>
    <xf numFmtId="0" fontId="11" fillId="0" borderId="0"/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40" fillId="0" borderId="0"/>
    <xf numFmtId="289" fontId="261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10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98" fillId="29" borderId="23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1" fillId="0" borderId="0">
      <protection locked="0"/>
    </xf>
    <xf numFmtId="0" fontId="11" fillId="0" borderId="0">
      <protection locked="0"/>
    </xf>
    <xf numFmtId="3" fontId="11" fillId="0" borderId="0" applyFont="0" applyFill="0" applyBorder="0" applyAlignment="0" applyProtection="0"/>
    <xf numFmtId="2" fontId="257" fillId="0" borderId="0" applyFont="0" applyFill="0" applyBorder="0" applyAlignment="0" applyProtection="0"/>
    <xf numFmtId="195" fontId="11" fillId="0" borderId="0">
      <protection locked="0"/>
    </xf>
    <xf numFmtId="291" fontId="93" fillId="0" borderId="0">
      <protection locked="0"/>
    </xf>
    <xf numFmtId="0" fontId="11" fillId="0" borderId="0"/>
    <xf numFmtId="0" fontId="263" fillId="0" borderId="0" applyNumberFormat="0" applyFill="0" applyBorder="0" applyAlignment="0" applyProtection="0">
      <alignment vertical="top"/>
      <protection locked="0"/>
    </xf>
    <xf numFmtId="183" fontId="35" fillId="11" borderId="23" applyFont="0" applyBorder="0" applyAlignment="0" applyProtection="0">
      <alignment vertical="top"/>
    </xf>
    <xf numFmtId="0" fontId="11" fillId="52" borderId="83" applyNumberFormat="0" applyFont="0" applyBorder="0" applyAlignment="0">
      <protection locked="0"/>
    </xf>
    <xf numFmtId="0" fontId="11" fillId="52" borderId="83" applyNumberFormat="0" applyFont="0" applyBorder="0" applyAlignment="0">
      <protection locked="0"/>
    </xf>
    <xf numFmtId="0" fontId="11" fillId="52" borderId="83" applyNumberFormat="0" applyFont="0" applyBorder="0" applyAlignment="0">
      <protection locked="0"/>
    </xf>
    <xf numFmtId="0" fontId="11" fillId="52" borderId="83" applyNumberFormat="0" applyFont="0" applyBorder="0" applyAlignment="0">
      <protection locked="0"/>
    </xf>
    <xf numFmtId="0" fontId="11" fillId="52" borderId="83" applyNumberFormat="0" applyFont="0" applyBorder="0" applyAlignment="0">
      <protection locked="0"/>
    </xf>
    <xf numFmtId="0" fontId="11" fillId="52" borderId="83" applyNumberFormat="0" applyFont="0" applyBorder="0" applyAlignment="0">
      <protection locked="0"/>
    </xf>
    <xf numFmtId="0" fontId="11" fillId="52" borderId="83" applyNumberFormat="0" applyFont="0" applyBorder="0" applyAlignment="0">
      <protection locked="0"/>
    </xf>
    <xf numFmtId="0" fontId="11" fillId="52" borderId="83" applyNumberFormat="0" applyFont="0" applyBorder="0" applyAlignment="0">
      <protection locked="0"/>
    </xf>
    <xf numFmtId="0" fontId="11" fillId="52" borderId="83" applyNumberFormat="0" applyFont="0" applyBorder="0" applyAlignment="0">
      <protection locked="0"/>
    </xf>
    <xf numFmtId="0" fontId="11" fillId="52" borderId="83" applyNumberFormat="0" applyFont="0" applyBorder="0" applyAlignment="0">
      <protection locked="0"/>
    </xf>
    <xf numFmtId="0" fontId="11" fillId="52" borderId="83" applyNumberFormat="0" applyFont="0" applyBorder="0" applyAlignment="0">
      <protection locked="0"/>
    </xf>
    <xf numFmtId="0" fontId="11" fillId="52" borderId="83" applyNumberFormat="0" applyFont="0" applyBorder="0" applyAlignment="0">
      <protection locked="0"/>
    </xf>
    <xf numFmtId="0" fontId="63" fillId="33" borderId="0" applyNumberFormat="0" applyBorder="0" applyAlignment="0" applyProtection="0"/>
    <xf numFmtId="0" fontId="264" fillId="35" borderId="0" applyNumberFormat="0" applyBorder="0" applyAlignment="0" applyProtection="0"/>
    <xf numFmtId="5" fontId="11" fillId="0" borderId="0" applyNumberFormat="0" applyFill="0" applyBorder="0" applyProtection="0">
      <alignment horizontal="right"/>
    </xf>
    <xf numFmtId="5" fontId="11" fillId="0" borderId="0" applyNumberFormat="0" applyFill="0" applyBorder="0" applyProtection="0">
      <alignment horizontal="right"/>
    </xf>
    <xf numFmtId="0" fontId="80" fillId="0" borderId="22">
      <alignment horizontal="left" vertical="center"/>
    </xf>
    <xf numFmtId="0" fontId="80" fillId="0" borderId="22">
      <alignment horizontal="left" vertical="center"/>
    </xf>
    <xf numFmtId="0" fontId="217" fillId="0" borderId="118" applyNumberFormat="0" applyFill="0" applyAlignment="0" applyProtection="0"/>
    <xf numFmtId="0" fontId="265" fillId="0" borderId="128" applyNumberFormat="0" applyFill="0" applyAlignment="0" applyProtection="0"/>
    <xf numFmtId="0" fontId="218" fillId="0" borderId="119" applyNumberFormat="0" applyFill="0" applyAlignment="0" applyProtection="0"/>
    <xf numFmtId="0" fontId="109" fillId="0" borderId="0" applyProtection="0">
      <alignment horizontal="left"/>
    </xf>
    <xf numFmtId="0" fontId="219" fillId="0" borderId="120" applyNumberFormat="0" applyFill="0" applyAlignment="0" applyProtection="0"/>
    <xf numFmtId="0" fontId="110" fillId="0" borderId="0" applyProtection="0">
      <alignment horizontal="left"/>
    </xf>
    <xf numFmtId="0" fontId="219" fillId="0" borderId="0" applyNumberFormat="0" applyFill="0" applyBorder="0" applyAlignment="0" applyProtection="0"/>
    <xf numFmtId="0" fontId="266" fillId="0" borderId="0" applyNumberFormat="0" applyFill="0" applyBorder="0" applyAlignment="0" applyProtection="0"/>
    <xf numFmtId="0" fontId="108" fillId="0" borderId="0">
      <alignment horizontal="center"/>
    </xf>
    <xf numFmtId="0" fontId="108" fillId="0" borderId="0">
      <alignment horizontal="center"/>
    </xf>
    <xf numFmtId="0" fontId="108" fillId="0" borderId="0">
      <alignment horizontal="center"/>
    </xf>
    <xf numFmtId="0" fontId="22" fillId="0" borderId="0" applyFill="0" applyAlignment="0" applyProtection="0">
      <protection locked="0"/>
    </xf>
    <xf numFmtId="0" fontId="22" fillId="0" borderId="15" applyFill="0" applyAlignment="0" applyProtection="0">
      <protection locked="0"/>
    </xf>
    <xf numFmtId="0" fontId="22" fillId="0" borderId="15" applyFill="0" applyAlignment="0" applyProtection="0">
      <protection locked="0"/>
    </xf>
    <xf numFmtId="37" fontId="49" fillId="57" borderId="25">
      <alignment horizontal="center" vertical="center" wrapText="1"/>
    </xf>
    <xf numFmtId="37" fontId="267" fillId="0" borderId="0" applyNumberFormat="0" applyFill="0" applyBorder="0" applyAlignment="0" applyProtection="0"/>
    <xf numFmtId="37" fontId="251" fillId="0" borderId="0" applyNumberFormat="0" applyFill="0" applyBorder="0" applyAlignment="0" applyProtection="0"/>
    <xf numFmtId="1" fontId="111" fillId="68" borderId="15">
      <alignment horizontal="center"/>
    </xf>
    <xf numFmtId="1" fontId="111" fillId="68" borderId="15">
      <alignment horizontal="center"/>
    </xf>
    <xf numFmtId="1" fontId="111" fillId="68" borderId="15">
      <alignment horizontal="center"/>
    </xf>
    <xf numFmtId="1" fontId="111" fillId="68" borderId="15">
      <alignment horizontal="center"/>
    </xf>
    <xf numFmtId="0" fontId="268" fillId="0" borderId="0" applyNumberFormat="0" applyFill="0" applyBorder="0" applyAlignment="0" applyProtection="0">
      <alignment vertical="top"/>
      <protection locked="0"/>
    </xf>
    <xf numFmtId="0" fontId="11" fillId="0" borderId="0" applyNumberFormat="0"/>
    <xf numFmtId="0" fontId="11" fillId="0" borderId="0" applyNumberFormat="0"/>
    <xf numFmtId="0" fontId="113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115" fillId="32" borderId="0" applyNumberFormat="0" applyBorder="0" applyAlignment="0" applyProtection="0"/>
    <xf numFmtId="0" fontId="115" fillId="32" borderId="0" applyNumberFormat="0" applyBorder="0" applyAlignment="0" applyProtection="0"/>
    <xf numFmtId="0" fontId="115" fillId="32" borderId="0" applyNumberFormat="0" applyBorder="0" applyAlignment="0" applyProtection="0"/>
    <xf numFmtId="0" fontId="115" fillId="32" borderId="0" applyNumberFormat="0" applyBorder="0" applyAlignment="0" applyProtection="0"/>
    <xf numFmtId="0" fontId="115" fillId="32" borderId="0" applyNumberFormat="0" applyBorder="0" applyAlignment="0" applyProtection="0"/>
    <xf numFmtId="0" fontId="115" fillId="32" borderId="0" applyNumberFormat="0" applyBorder="0" applyAlignment="0" applyProtection="0"/>
    <xf numFmtId="0" fontId="115" fillId="32" borderId="0" applyNumberFormat="0" applyBorder="0" applyAlignment="0" applyProtection="0"/>
    <xf numFmtId="0" fontId="115" fillId="32" borderId="0" applyNumberFormat="0" applyBorder="0" applyAlignment="0" applyProtection="0"/>
    <xf numFmtId="0" fontId="115" fillId="32" borderId="0" applyNumberFormat="0" applyBorder="0" applyAlignment="0" applyProtection="0"/>
    <xf numFmtId="0" fontId="115" fillId="32" borderId="0" applyNumberFormat="0" applyBorder="0" applyAlignment="0" applyProtection="0"/>
    <xf numFmtId="0" fontId="115" fillId="32" borderId="0" applyNumberFormat="0" applyBorder="0" applyAlignment="0" applyProtection="0"/>
    <xf numFmtId="0" fontId="115" fillId="32" borderId="0" applyNumberFormat="0" applyBorder="0" applyAlignment="0" applyProtection="0"/>
    <xf numFmtId="0" fontId="115" fillId="32" borderId="0" applyNumberFormat="0" applyBorder="0" applyAlignment="0" applyProtection="0"/>
    <xf numFmtId="0" fontId="115" fillId="32" borderId="0" applyNumberFormat="0" applyBorder="0" applyAlignment="0" applyProtection="0"/>
    <xf numFmtId="0" fontId="115" fillId="32" borderId="0" applyNumberFormat="0" applyBorder="0" applyAlignment="0" applyProtection="0"/>
    <xf numFmtId="0" fontId="115" fillId="32" borderId="0" applyNumberFormat="0" applyBorder="0" applyAlignment="0" applyProtection="0"/>
    <xf numFmtId="0" fontId="115" fillId="32" borderId="0" applyNumberFormat="0" applyBorder="0" applyAlignment="0" applyProtection="0"/>
    <xf numFmtId="0" fontId="115" fillId="32" borderId="0" applyNumberFormat="0" applyBorder="0" applyAlignment="0" applyProtection="0"/>
    <xf numFmtId="0" fontId="115" fillId="32" borderId="0" applyNumberFormat="0" applyBorder="0" applyAlignment="0" applyProtection="0"/>
    <xf numFmtId="0" fontId="115" fillId="32" borderId="0" applyNumberFormat="0" applyBorder="0" applyAlignment="0" applyProtection="0"/>
    <xf numFmtId="0" fontId="115" fillId="32" borderId="0" applyNumberFormat="0" applyBorder="0" applyAlignment="0" applyProtection="0"/>
    <xf numFmtId="0" fontId="27" fillId="0" borderId="0"/>
    <xf numFmtId="0" fontId="270" fillId="52" borderId="0">
      <alignment horizontal="left" wrapText="1" indent="2"/>
    </xf>
    <xf numFmtId="292" fontId="260" fillId="0" borderId="15" applyFont="0" applyFill="0" applyBorder="0" applyAlignment="0" applyProtection="0"/>
    <xf numFmtId="292" fontId="260" fillId="0" borderId="15" applyFont="0" applyFill="0" applyBorder="0" applyAlignment="0" applyProtection="0"/>
    <xf numFmtId="0" fontId="96" fillId="36" borderId="76" applyNumberFormat="0" applyAlignment="0" applyProtection="0"/>
    <xf numFmtId="165" fontId="11" fillId="29" borderId="0">
      <protection locked="0"/>
    </xf>
    <xf numFmtId="165" fontId="11" fillId="29" borderId="0">
      <protection locked="0"/>
    </xf>
    <xf numFmtId="10" fontId="35" fillId="52" borderId="23" applyNumberFormat="0" applyBorder="0" applyAlignment="0" applyProtection="0"/>
    <xf numFmtId="3" fontId="11" fillId="29" borderId="0">
      <alignment horizontal="right"/>
      <protection locked="0"/>
    </xf>
    <xf numFmtId="3" fontId="11" fillId="29" borderId="0">
      <alignment horizontal="right"/>
      <protection locked="0"/>
    </xf>
    <xf numFmtId="174" fontId="11" fillId="29" borderId="0" applyBorder="0">
      <alignment horizontal="right"/>
      <protection locked="0"/>
    </xf>
    <xf numFmtId="174" fontId="11" fillId="29" borderId="0" applyBorder="0">
      <alignment horizontal="right"/>
      <protection locked="0"/>
    </xf>
    <xf numFmtId="3" fontId="11" fillId="29" borderId="0">
      <alignment horizontal="right"/>
      <protection locked="0"/>
    </xf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271" fillId="0" borderId="0" applyNumberFormat="0" applyFill="0" applyBorder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271" fillId="0" borderId="0" applyNumberFormat="0" applyFill="0" applyBorder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271" fillId="0" borderId="0" applyNumberFormat="0" applyFill="0" applyBorder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96" fillId="36" borderId="76" applyNumberFormat="0" applyAlignment="0" applyProtection="0"/>
    <xf numFmtId="0" fontId="272" fillId="0" borderId="0" applyNumberFormat="0" applyFill="0" applyBorder="0" applyAlignment="0" applyProtection="0"/>
    <xf numFmtId="165" fontId="273" fillId="100" borderId="23" applyNumberFormat="0" applyFont="0" applyBorder="0" applyAlignment="0">
      <protection locked="0"/>
    </xf>
    <xf numFmtId="0" fontId="118" fillId="0" borderId="0" applyNumberFormat="0" applyFill="0" applyBorder="0" applyAlignment="0">
      <protection locked="0"/>
    </xf>
    <xf numFmtId="293" fontId="29" fillId="57" borderId="0" applyFont="0" applyFill="0" applyBorder="0" applyAlignment="0" applyProtection="0">
      <alignment horizontal="center"/>
    </xf>
    <xf numFmtId="0" fontId="115" fillId="32" borderId="0" applyNumberFormat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49" fontId="35" fillId="0" borderId="23">
      <alignment horizontal="left" vertical="center" wrapText="1"/>
      <protection locked="0"/>
    </xf>
    <xf numFmtId="3" fontId="129" fillId="52" borderId="22">
      <alignment horizontal="left" vertical="center"/>
    </xf>
    <xf numFmtId="3" fontId="129" fillId="52" borderId="22">
      <alignment horizontal="left" vertical="center"/>
    </xf>
    <xf numFmtId="0" fontId="73" fillId="0" borderId="78" applyNumberFormat="0" applyFill="0" applyAlignment="0" applyProtection="0"/>
    <xf numFmtId="0" fontId="63" fillId="0" borderId="129" applyNumberFormat="0" applyFill="0" applyAlignment="0" applyProtection="0"/>
    <xf numFmtId="0" fontId="256" fillId="0" borderId="0" applyFill="0" applyBorder="0" applyAlignment="0" applyProtection="0"/>
    <xf numFmtId="191" fontId="132" fillId="29" borderId="28" applyNumberFormat="0" applyFont="0" applyBorder="0" applyAlignment="0">
      <alignment horizontal="center"/>
    </xf>
    <xf numFmtId="191" fontId="132" fillId="29" borderId="28" applyNumberFormat="0" applyFont="0" applyBorder="0" applyAlignment="0">
      <alignment horizontal="center"/>
    </xf>
    <xf numFmtId="191" fontId="132" fillId="29" borderId="28" applyNumberFormat="0" applyFont="0" applyBorder="0" applyAlignment="0">
      <alignment horizontal="center"/>
    </xf>
    <xf numFmtId="191" fontId="132" fillId="29" borderId="28" applyNumberFormat="0" applyFont="0" applyBorder="0" applyAlignment="0">
      <alignment horizontal="center"/>
    </xf>
    <xf numFmtId="191" fontId="132" fillId="29" borderId="28" applyNumberFormat="0" applyFont="0" applyBorder="0" applyAlignment="0">
      <alignment horizontal="center"/>
    </xf>
    <xf numFmtId="0" fontId="274" fillId="101" borderId="0">
      <protection locked="0"/>
    </xf>
    <xf numFmtId="17" fontId="33" fillId="0" borderId="0" applyFont="0" applyFill="0" applyBorder="0" applyAlignment="0" applyProtection="0"/>
    <xf numFmtId="3" fontId="134" fillId="29" borderId="66">
      <alignment horizontal="center"/>
    </xf>
    <xf numFmtId="3" fontId="134" fillId="29" borderId="66">
      <alignment horizontal="center"/>
    </xf>
    <xf numFmtId="0" fontId="275" fillId="0" borderId="0" applyNumberFormat="0" applyFont="0" applyBorder="0" applyAlignment="0"/>
    <xf numFmtId="294" fontId="145" fillId="0" borderId="0" applyFont="0" applyFill="0" applyBorder="0" applyAlignment="0" applyProtection="0"/>
    <xf numFmtId="43" fontId="11" fillId="0" borderId="0" applyFont="0" applyFill="0" applyBorder="0" applyAlignment="0" applyProtection="0"/>
    <xf numFmtId="295" fontId="33" fillId="0" borderId="0" applyFont="0" applyFill="0" applyBorder="0" applyAlignment="0" applyProtection="0"/>
    <xf numFmtId="295" fontId="33" fillId="0" borderId="0" applyFont="0" applyFill="0" applyBorder="0" applyAlignment="0" applyProtection="0"/>
    <xf numFmtId="199" fontId="3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37" fillId="0" borderId="0" applyFont="0" applyFill="0" applyBorder="0" applyAlignment="0" applyProtection="0"/>
    <xf numFmtId="199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44" fontId="276" fillId="0" borderId="0" applyFont="0" applyFill="0" applyBorder="0" applyAlignment="0" applyProtection="0"/>
    <xf numFmtId="19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7" fillId="0" borderId="0" applyFont="0" applyFill="0" applyBorder="0" applyAlignment="0" applyProtection="0"/>
    <xf numFmtId="44" fontId="277" fillId="0" borderId="0" applyFont="0" applyFill="0" applyBorder="0" applyAlignment="0" applyProtection="0"/>
    <xf numFmtId="199" fontId="1" fillId="0" borderId="0" applyFont="0" applyFill="0" applyBorder="0" applyAlignment="0" applyProtection="0"/>
    <xf numFmtId="296" fontId="11" fillId="0" borderId="0" applyFont="0" applyFill="0" applyBorder="0" applyAlignment="0" applyProtection="0"/>
    <xf numFmtId="297" fontId="11" fillId="0" borderId="0" applyFont="0" applyFill="0" applyBorder="0" applyAlignment="0" applyProtection="0"/>
    <xf numFmtId="297" fontId="11" fillId="0" borderId="0" applyFont="0" applyFill="0" applyBorder="0" applyAlignment="0" applyProtection="0"/>
    <xf numFmtId="287" fontId="11" fillId="0" borderId="0" applyFont="0" applyFill="0" applyBorder="0" applyAlignment="0" applyProtection="0"/>
    <xf numFmtId="287" fontId="11" fillId="0" borderId="0" applyFont="0" applyFill="0" applyBorder="0" applyAlignment="0" applyProtection="0"/>
    <xf numFmtId="298" fontId="278" fillId="102" borderId="15">
      <alignment vertical="center"/>
    </xf>
    <xf numFmtId="298" fontId="278" fillId="102" borderId="15">
      <alignment vertical="center"/>
    </xf>
    <xf numFmtId="3" fontId="138" fillId="30" borderId="15">
      <alignment horizontal="center"/>
    </xf>
    <xf numFmtId="3" fontId="138" fillId="30" borderId="15">
      <alignment horizontal="center"/>
    </xf>
    <xf numFmtId="3" fontId="138" fillId="30" borderId="15">
      <alignment horizontal="center"/>
    </xf>
    <xf numFmtId="3" fontId="138" fillId="30" borderId="15">
      <alignment horizontal="center"/>
    </xf>
    <xf numFmtId="299" fontId="33" fillId="0" borderId="0"/>
    <xf numFmtId="300" fontId="33" fillId="0" borderId="0" applyFont="0" applyFill="0" applyBorder="0" applyAlignment="0" applyProtection="0"/>
    <xf numFmtId="301" fontId="33" fillId="0" borderId="0" applyFont="0" applyFill="0" applyBorder="0" applyAlignment="0" applyProtection="0"/>
    <xf numFmtId="0" fontId="139" fillId="74" borderId="0" applyNumberFormat="0" applyBorder="0" applyAlignment="0" applyProtection="0"/>
    <xf numFmtId="0" fontId="139" fillId="74" borderId="0" applyNumberFormat="0" applyBorder="0" applyAlignment="0" applyProtection="0"/>
    <xf numFmtId="0" fontId="139" fillId="74" borderId="0" applyNumberFormat="0" applyBorder="0" applyAlignment="0" applyProtection="0"/>
    <xf numFmtId="0" fontId="139" fillId="74" borderId="0" applyNumberFormat="0" applyBorder="0" applyAlignment="0" applyProtection="0"/>
    <xf numFmtId="0" fontId="139" fillId="74" borderId="0" applyNumberFormat="0" applyBorder="0" applyAlignment="0" applyProtection="0"/>
    <xf numFmtId="0" fontId="139" fillId="74" borderId="0" applyNumberFormat="0" applyBorder="0" applyAlignment="0" applyProtection="0"/>
    <xf numFmtId="0" fontId="139" fillId="74" borderId="0" applyNumberFormat="0" applyBorder="0" applyAlignment="0" applyProtection="0"/>
    <xf numFmtId="0" fontId="139" fillId="74" borderId="0" applyNumberFormat="0" applyBorder="0" applyAlignment="0" applyProtection="0"/>
    <xf numFmtId="0" fontId="139" fillId="74" borderId="0" applyNumberFormat="0" applyBorder="0" applyAlignment="0" applyProtection="0"/>
    <xf numFmtId="0" fontId="139" fillId="74" borderId="0" applyNumberFormat="0" applyBorder="0" applyAlignment="0" applyProtection="0"/>
    <xf numFmtId="0" fontId="139" fillId="74" borderId="0" applyNumberFormat="0" applyBorder="0" applyAlignment="0" applyProtection="0"/>
    <xf numFmtId="0" fontId="139" fillId="74" borderId="0" applyNumberFormat="0" applyBorder="0" applyAlignment="0" applyProtection="0"/>
    <xf numFmtId="0" fontId="139" fillId="74" borderId="0" applyNumberFormat="0" applyBorder="0" applyAlignment="0" applyProtection="0"/>
    <xf numFmtId="0" fontId="139" fillId="74" borderId="0" applyNumberFormat="0" applyBorder="0" applyAlignment="0" applyProtection="0"/>
    <xf numFmtId="0" fontId="139" fillId="74" borderId="0" applyNumberFormat="0" applyBorder="0" applyAlignment="0" applyProtection="0"/>
    <xf numFmtId="0" fontId="139" fillId="74" borderId="0" applyNumberFormat="0" applyBorder="0" applyAlignment="0" applyProtection="0"/>
    <xf numFmtId="0" fontId="139" fillId="74" borderId="0" applyNumberFormat="0" applyBorder="0" applyAlignment="0" applyProtection="0"/>
    <xf numFmtId="0" fontId="139" fillId="74" borderId="0" applyNumberFormat="0" applyBorder="0" applyAlignment="0" applyProtection="0"/>
    <xf numFmtId="0" fontId="139" fillId="74" borderId="0" applyNumberFormat="0" applyBorder="0" applyAlignment="0" applyProtection="0"/>
    <xf numFmtId="0" fontId="139" fillId="74" borderId="0" applyNumberFormat="0" applyBorder="0" applyAlignment="0" applyProtection="0"/>
    <xf numFmtId="0" fontId="139" fillId="74" borderId="0" applyNumberFormat="0" applyBorder="0" applyAlignment="0" applyProtection="0"/>
    <xf numFmtId="0" fontId="279" fillId="74" borderId="0" applyNumberFormat="0" applyBorder="0" applyAlignment="0" applyProtection="0"/>
    <xf numFmtId="0" fontId="139" fillId="74" borderId="0" applyNumberFormat="0" applyBorder="0" applyAlignment="0" applyProtection="0"/>
    <xf numFmtId="0" fontId="139" fillId="74" borderId="0" applyNumberFormat="0" applyBorder="0" applyAlignment="0" applyProtection="0"/>
    <xf numFmtId="37" fontId="11" fillId="0" borderId="0"/>
    <xf numFmtId="37" fontId="11" fillId="0" borderId="0"/>
    <xf numFmtId="0" fontId="280" fillId="0" borderId="0"/>
    <xf numFmtId="171" fontId="142" fillId="0" borderId="0"/>
    <xf numFmtId="0" fontId="1" fillId="0" borderId="0"/>
    <xf numFmtId="0" fontId="5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2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2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7" fillId="0" borderId="0"/>
    <xf numFmtId="0" fontId="11" fillId="0" borderId="0"/>
    <xf numFmtId="0" fontId="1" fillId="0" borderId="0"/>
    <xf numFmtId="0" fontId="137" fillId="0" borderId="0"/>
    <xf numFmtId="0" fontId="11" fillId="0" borderId="0"/>
    <xf numFmtId="0" fontId="145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37" fillId="0" borderId="0"/>
    <xf numFmtId="0" fontId="1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22" fontId="27" fillId="0" borderId="0"/>
    <xf numFmtId="0" fontId="145" fillId="0" borderId="0"/>
    <xf numFmtId="0" fontId="2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7" fillId="0" borderId="0"/>
    <xf numFmtId="0" fontId="1" fillId="0" borderId="0"/>
    <xf numFmtId="0" fontId="277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28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>
      <alignment vertical="center"/>
    </xf>
    <xf numFmtId="0" fontId="145" fillId="0" borderId="0"/>
    <xf numFmtId="0" fontId="11" fillId="0" borderId="0"/>
    <xf numFmtId="0" fontId="145" fillId="0" borderId="0"/>
    <xf numFmtId="0" fontId="11" fillId="0" borderId="0"/>
    <xf numFmtId="0" fontId="11" fillId="0" borderId="0"/>
    <xf numFmtId="3" fontId="11" fillId="0" borderId="0"/>
    <xf numFmtId="3" fontId="11" fillId="0" borderId="0"/>
    <xf numFmtId="3" fontId="11" fillId="0" borderId="0">
      <alignment horizontal="left"/>
    </xf>
    <xf numFmtId="3" fontId="11" fillId="0" borderId="0">
      <alignment horizontal="left"/>
    </xf>
    <xf numFmtId="0" fontId="133" fillId="0" borderId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" fillId="15" borderId="61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1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4" borderId="130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11" fillId="74" borderId="130" applyNumberFormat="0" applyFont="0" applyAlignment="0" applyProtection="0"/>
    <xf numFmtId="0" fontId="11" fillId="74" borderId="130" applyNumberFormat="0" applyFont="0" applyAlignment="0" applyProtection="0"/>
    <xf numFmtId="0" fontId="11" fillId="74" borderId="130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11" fillId="74" borderId="130" applyNumberFormat="0" applyFont="0" applyAlignment="0" applyProtection="0"/>
    <xf numFmtId="0" fontId="11" fillId="74" borderId="130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3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75" borderId="86" applyNumberFormat="0" applyFont="0" applyAlignment="0" applyProtection="0"/>
    <xf numFmtId="0" fontId="11" fillId="0" borderId="26"/>
    <xf numFmtId="0" fontId="11" fillId="0" borderId="26"/>
    <xf numFmtId="0" fontId="11" fillId="0" borderId="26"/>
    <xf numFmtId="0" fontId="11" fillId="0" borderId="26"/>
    <xf numFmtId="0" fontId="11" fillId="0" borderId="26"/>
    <xf numFmtId="0" fontId="11" fillId="0" borderId="26"/>
    <xf numFmtId="0" fontId="11" fillId="0" borderId="26"/>
    <xf numFmtId="0" fontId="11" fillId="0" borderId="26"/>
    <xf numFmtId="0" fontId="11" fillId="0" borderId="26"/>
    <xf numFmtId="0" fontId="11" fillId="0" borderId="26"/>
    <xf numFmtId="0" fontId="11" fillId="0" borderId="26"/>
    <xf numFmtId="0" fontId="11" fillId="0" borderId="26"/>
    <xf numFmtId="0" fontId="45" fillId="0" borderId="23" applyNumberFormat="0" applyFont="0" applyFill="0" applyAlignment="0" applyProtection="0"/>
    <xf numFmtId="0" fontId="173" fillId="55" borderId="106" applyNumberFormat="0" applyAlignment="0" applyProtection="0"/>
    <xf numFmtId="0" fontId="283" fillId="80" borderId="131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283" fillId="80" borderId="131" applyNumberFormat="0" applyAlignment="0" applyProtection="0"/>
    <xf numFmtId="0" fontId="283" fillId="80" borderId="131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1" fontId="284" fillId="0" borderId="0" applyProtection="0">
      <alignment horizontal="right" vertical="center"/>
    </xf>
    <xf numFmtId="0" fontId="157" fillId="11" borderId="87"/>
    <xf numFmtId="0" fontId="157" fillId="11" borderId="87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302" fontId="45" fillId="0" borderId="0"/>
    <xf numFmtId="303" fontId="93" fillId="0" borderId="0">
      <protection locked="0"/>
    </xf>
    <xf numFmtId="10" fontId="127" fillId="0" borderId="74"/>
    <xf numFmtId="10" fontId="127" fillId="0" borderId="74"/>
    <xf numFmtId="304" fontId="93" fillId="0" borderId="0">
      <protection locked="0"/>
    </xf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7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7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87">
      <alignment horizontal="center"/>
    </xf>
    <xf numFmtId="0" fontId="11" fillId="0" borderId="87">
      <alignment horizontal="center"/>
    </xf>
    <xf numFmtId="0" fontId="11" fillId="0" borderId="87">
      <alignment horizontal="center"/>
    </xf>
    <xf numFmtId="0" fontId="11" fillId="0" borderId="87">
      <alignment horizontal="center"/>
    </xf>
    <xf numFmtId="0" fontId="11" fillId="0" borderId="87">
      <alignment horizontal="center"/>
    </xf>
    <xf numFmtId="0" fontId="11" fillId="0" borderId="87">
      <alignment horizontal="center"/>
    </xf>
    <xf numFmtId="0" fontId="11" fillId="0" borderId="87">
      <alignment horizontal="center"/>
    </xf>
    <xf numFmtId="0" fontId="11" fillId="0" borderId="87">
      <alignment horizontal="center"/>
    </xf>
    <xf numFmtId="0" fontId="11" fillId="0" borderId="87">
      <alignment horizontal="center"/>
    </xf>
    <xf numFmtId="0" fontId="11" fillId="0" borderId="87">
      <alignment horizontal="center"/>
    </xf>
    <xf numFmtId="0" fontId="11" fillId="0" borderId="87">
      <alignment horizontal="center"/>
    </xf>
    <xf numFmtId="0" fontId="11" fillId="0" borderId="87">
      <alignment horizontal="center"/>
    </xf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0" borderId="0"/>
    <xf numFmtId="0" fontId="11" fillId="0" borderId="0"/>
    <xf numFmtId="3" fontId="11" fillId="0" borderId="0" applyFont="0" applyFill="0" applyBorder="0" applyAlignment="0" applyProtection="0"/>
    <xf numFmtId="3" fontId="80" fillId="0" borderId="0" applyFill="0" applyBorder="0" applyAlignment="0" applyProtection="0"/>
    <xf numFmtId="0" fontId="24" fillId="0" borderId="15">
      <alignment horizontal="centerContinuous"/>
    </xf>
    <xf numFmtId="0" fontId="24" fillId="0" borderId="15">
      <alignment horizontal="centerContinuous"/>
    </xf>
    <xf numFmtId="0" fontId="24" fillId="0" borderId="15">
      <alignment horizontal="centerContinuous"/>
    </xf>
    <xf numFmtId="0" fontId="24" fillId="0" borderId="15">
      <alignment horizontal="centerContinuous"/>
    </xf>
    <xf numFmtId="3" fontId="127" fillId="0" borderId="74"/>
    <xf numFmtId="3" fontId="127" fillId="0" borderId="74"/>
    <xf numFmtId="3" fontId="162" fillId="0" borderId="74"/>
    <xf numFmtId="3" fontId="162" fillId="0" borderId="74"/>
    <xf numFmtId="305" fontId="33" fillId="0" borderId="0" applyFont="0" applyFill="0" applyBorder="0" applyAlignment="0" applyProtection="0"/>
    <xf numFmtId="0" fontId="19" fillId="0" borderId="0">
      <alignment vertical="top"/>
    </xf>
    <xf numFmtId="0" fontId="19" fillId="0" borderId="0">
      <alignment vertical="top"/>
    </xf>
    <xf numFmtId="306" fontId="106" fillId="0" borderId="0" applyFont="0" applyFill="0" applyBorder="0" applyAlignment="0" applyProtection="0">
      <alignment horizontal="right"/>
    </xf>
    <xf numFmtId="307" fontId="33" fillId="0" borderId="0" applyFont="0" applyFill="0" applyBorder="0" applyAlignment="0" applyProtection="0"/>
    <xf numFmtId="307" fontId="33" fillId="0" borderId="0" applyFont="0" applyFill="0" applyBorder="0" applyAlignment="0" applyProtection="0"/>
    <xf numFmtId="0" fontId="126" fillId="0" borderId="94" applyNumberFormat="0" applyFont="0" applyFill="0" applyAlignment="0" applyProtection="0"/>
    <xf numFmtId="0" fontId="126" fillId="0" borderId="94" applyNumberFormat="0" applyFont="0" applyFill="0" applyAlignment="0" applyProtection="0"/>
    <xf numFmtId="0" fontId="126" fillId="0" borderId="86" applyNumberFormat="0" applyFont="0" applyFill="0" applyAlignment="0" applyProtection="0"/>
    <xf numFmtId="0" fontId="126" fillId="0" borderId="86" applyNumberFormat="0" applyFont="0" applyFill="0" applyAlignment="0" applyProtection="0"/>
    <xf numFmtId="0" fontId="126" fillId="0" borderId="86" applyNumberFormat="0" applyFont="0" applyFill="0" applyAlignment="0" applyProtection="0"/>
    <xf numFmtId="0" fontId="126" fillId="0" borderId="99" applyNumberFormat="0" applyFont="0" applyFill="0" applyAlignment="0" applyProtection="0"/>
    <xf numFmtId="0" fontId="126" fillId="0" borderId="99" applyNumberFormat="0" applyFont="0" applyFill="0" applyAlignment="0" applyProtection="0"/>
    <xf numFmtId="0" fontId="126" fillId="0" borderId="86" applyNumberFormat="0" applyFont="0" applyFill="0" applyAlignment="0" applyProtection="0"/>
    <xf numFmtId="0" fontId="126" fillId="0" borderId="86" applyNumberFormat="0" applyFont="0" applyFill="0" applyAlignment="0" applyProtection="0"/>
    <xf numFmtId="0" fontId="126" fillId="0" borderId="86" applyNumberFormat="0" applyFont="0" applyFill="0" applyAlignment="0" applyProtection="0"/>
    <xf numFmtId="0" fontId="126" fillId="0" borderId="101" applyNumberFormat="0" applyFont="0" applyFill="0" applyAlignment="0" applyProtection="0"/>
    <xf numFmtId="0" fontId="126" fillId="0" borderId="101" applyNumberFormat="0" applyFont="0" applyFill="0" applyAlignment="0" applyProtection="0"/>
    <xf numFmtId="0" fontId="126" fillId="0" borderId="102" applyNumberFormat="0" applyFont="0" applyFill="0" applyAlignment="0" applyProtection="0"/>
    <xf numFmtId="0" fontId="126" fillId="0" borderId="102" applyNumberFormat="0" applyFont="0" applyFill="0" applyAlignment="0" applyProtection="0"/>
    <xf numFmtId="0" fontId="126" fillId="0" borderId="103" applyNumberFormat="0" applyFont="0" applyFill="0" applyAlignment="0" applyProtection="0"/>
    <xf numFmtId="0" fontId="126" fillId="0" borderId="103" applyNumberFormat="0" applyFont="0" applyFill="0" applyAlignment="0" applyProtection="0"/>
    <xf numFmtId="0" fontId="126" fillId="0" borderId="104" applyNumberFormat="0" applyFont="0" applyFill="0" applyAlignment="0" applyProtection="0"/>
    <xf numFmtId="0" fontId="126" fillId="0" borderId="104" applyNumberFormat="0" applyFont="0" applyFill="0" applyAlignment="0" applyProtection="0"/>
    <xf numFmtId="0" fontId="126" fillId="0" borderId="105" applyNumberFormat="0" applyFont="0" applyFill="0" applyAlignment="0" applyProtection="0"/>
    <xf numFmtId="0" fontId="126" fillId="0" borderId="105" applyNumberFormat="0" applyFont="0" applyFill="0" applyAlignment="0" applyProtection="0"/>
    <xf numFmtId="0" fontId="126" fillId="0" borderId="105" applyNumberFormat="0" applyFont="0" applyFill="0" applyAlignment="0" applyProtection="0"/>
    <xf numFmtId="0" fontId="126" fillId="0" borderId="79" applyNumberFormat="0" applyFont="0" applyFill="0" applyAlignment="0" applyProtection="0"/>
    <xf numFmtId="0" fontId="126" fillId="0" borderId="79" applyNumberFormat="0" applyFont="0" applyFill="0" applyAlignment="0" applyProtection="0"/>
    <xf numFmtId="38" fontId="11" fillId="0" borderId="0"/>
    <xf numFmtId="38" fontId="11" fillId="0" borderId="0"/>
    <xf numFmtId="308" fontId="285" fillId="0" borderId="0"/>
    <xf numFmtId="0" fontId="239" fillId="0" borderId="0" applyNumberFormat="0" applyFill="0" applyBorder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4" fontId="50" fillId="28" borderId="109" applyNumberFormat="0" applyProtection="0">
      <alignment vertical="center"/>
    </xf>
    <xf numFmtId="4" fontId="50" fillId="28" borderId="109" applyNumberFormat="0" applyProtection="0">
      <alignment vertical="center"/>
    </xf>
    <xf numFmtId="4" fontId="50" fillId="28" borderId="109" applyNumberFormat="0" applyProtection="0">
      <alignment vertical="center"/>
    </xf>
    <xf numFmtId="4" fontId="175" fillId="74" borderId="109" applyNumberFormat="0" applyProtection="0">
      <alignment vertical="center"/>
    </xf>
    <xf numFmtId="4" fontId="175" fillId="74" borderId="109" applyNumberFormat="0" applyProtection="0">
      <alignment vertical="center"/>
    </xf>
    <xf numFmtId="4" fontId="175" fillId="74" borderId="109" applyNumberFormat="0" applyProtection="0">
      <alignment vertical="center"/>
    </xf>
    <xf numFmtId="4" fontId="175" fillId="74" borderId="109" applyNumberFormat="0" applyProtection="0">
      <alignment vertical="center"/>
    </xf>
    <xf numFmtId="4" fontId="175" fillId="74" borderId="109" applyNumberFormat="0" applyProtection="0">
      <alignment vertical="center"/>
    </xf>
    <xf numFmtId="4" fontId="175" fillId="74" borderId="109" applyNumberFormat="0" applyProtection="0">
      <alignment vertical="center"/>
    </xf>
    <xf numFmtId="4" fontId="175" fillId="74" borderId="109" applyNumberFormat="0" applyProtection="0">
      <alignment vertical="center"/>
    </xf>
    <xf numFmtId="4" fontId="175" fillId="74" borderId="109" applyNumberFormat="0" applyProtection="0">
      <alignment vertical="center"/>
    </xf>
    <xf numFmtId="4" fontId="175" fillId="74" borderId="109" applyNumberFormat="0" applyProtection="0">
      <alignment vertical="center"/>
    </xf>
    <xf numFmtId="4" fontId="175" fillId="74" borderId="109" applyNumberFormat="0" applyProtection="0">
      <alignment vertical="center"/>
    </xf>
    <xf numFmtId="4" fontId="175" fillId="74" borderId="109" applyNumberFormat="0" applyProtection="0">
      <alignment vertical="center"/>
    </xf>
    <xf numFmtId="4" fontId="175" fillId="74" borderId="109" applyNumberFormat="0" applyProtection="0">
      <alignment vertical="center"/>
    </xf>
    <xf numFmtId="4" fontId="175" fillId="74" borderId="109" applyNumberFormat="0" applyProtection="0">
      <alignment vertical="center"/>
    </xf>
    <xf numFmtId="4" fontId="175" fillId="74" borderId="109" applyNumberFormat="0" applyProtection="0">
      <alignment vertical="center"/>
    </xf>
    <xf numFmtId="4" fontId="175" fillId="74" borderId="109" applyNumberFormat="0" applyProtection="0">
      <alignment vertical="center"/>
    </xf>
    <xf numFmtId="4" fontId="175" fillId="74" borderId="109" applyNumberFormat="0" applyProtection="0">
      <alignment vertical="center"/>
    </xf>
    <xf numFmtId="4" fontId="175" fillId="74" borderId="109" applyNumberFormat="0" applyProtection="0">
      <alignment vertical="center"/>
    </xf>
    <xf numFmtId="4" fontId="175" fillId="74" borderId="109" applyNumberFormat="0" applyProtection="0">
      <alignment vertical="center"/>
    </xf>
    <xf numFmtId="4" fontId="286" fillId="28" borderId="109" applyNumberFormat="0" applyProtection="0">
      <alignment vertical="center"/>
    </xf>
    <xf numFmtId="4" fontId="286" fillId="28" borderId="109" applyNumberFormat="0" applyProtection="0">
      <alignment vertical="center"/>
    </xf>
    <xf numFmtId="4" fontId="286" fillId="28" borderId="109" applyNumberFormat="0" applyProtection="0">
      <alignment vertical="center"/>
    </xf>
    <xf numFmtId="4" fontId="287" fillId="28" borderId="109" applyNumberFormat="0" applyProtection="0">
      <alignment vertical="center"/>
    </xf>
    <xf numFmtId="4" fontId="287" fillId="28" borderId="109" applyNumberFormat="0" applyProtection="0">
      <alignment vertical="center"/>
    </xf>
    <xf numFmtId="4" fontId="287" fillId="28" borderId="109" applyNumberFormat="0" applyProtection="0">
      <alignment vertical="center"/>
    </xf>
    <xf numFmtId="4" fontId="287" fillId="28" borderId="109" applyNumberFormat="0" applyProtection="0">
      <alignment vertical="center"/>
    </xf>
    <xf numFmtId="4" fontId="287" fillId="28" borderId="109" applyNumberFormat="0" applyProtection="0">
      <alignment vertical="center"/>
    </xf>
    <xf numFmtId="4" fontId="287" fillId="28" borderId="109" applyNumberFormat="0" applyProtection="0">
      <alignment vertical="center"/>
    </xf>
    <xf numFmtId="4" fontId="287" fillId="28" borderId="109" applyNumberFormat="0" applyProtection="0">
      <alignment vertical="center"/>
    </xf>
    <xf numFmtId="4" fontId="287" fillId="28" borderId="109" applyNumberFormat="0" applyProtection="0">
      <alignment vertical="center"/>
    </xf>
    <xf numFmtId="4" fontId="287" fillId="28" borderId="109" applyNumberFormat="0" applyProtection="0">
      <alignment vertical="center"/>
    </xf>
    <xf numFmtId="4" fontId="287" fillId="28" borderId="109" applyNumberFormat="0" applyProtection="0">
      <alignment vertical="center"/>
    </xf>
    <xf numFmtId="4" fontId="287" fillId="28" borderId="109" applyNumberFormat="0" applyProtection="0">
      <alignment vertical="center"/>
    </xf>
    <xf numFmtId="4" fontId="287" fillId="28" borderId="109" applyNumberFormat="0" applyProtection="0">
      <alignment vertical="center"/>
    </xf>
    <xf numFmtId="4" fontId="287" fillId="28" borderId="109" applyNumberFormat="0" applyProtection="0">
      <alignment vertical="center"/>
    </xf>
    <xf numFmtId="4" fontId="287" fillId="28" borderId="109" applyNumberFormat="0" applyProtection="0">
      <alignment vertical="center"/>
    </xf>
    <xf numFmtId="4" fontId="287" fillId="28" borderId="109" applyNumberFormat="0" applyProtection="0">
      <alignment vertical="center"/>
    </xf>
    <xf numFmtId="4" fontId="287" fillId="28" borderId="109" applyNumberFormat="0" applyProtection="0">
      <alignment vertical="center"/>
    </xf>
    <xf numFmtId="4" fontId="287" fillId="28" borderId="109" applyNumberFormat="0" applyProtection="0">
      <alignment vertical="center"/>
    </xf>
    <xf numFmtId="4" fontId="287" fillId="28" borderId="109" applyNumberFormat="0" applyProtection="0">
      <alignment vertical="center"/>
    </xf>
    <xf numFmtId="4" fontId="30" fillId="28" borderId="109" applyNumberFormat="0" applyProtection="0">
      <alignment horizontal="left" vertical="center" indent="1"/>
    </xf>
    <xf numFmtId="4" fontId="30" fillId="28" borderId="109" applyNumberFormat="0" applyProtection="0">
      <alignment horizontal="left" vertical="center" indent="1"/>
    </xf>
    <xf numFmtId="4" fontId="30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4" fontId="175" fillId="28" borderId="109" applyNumberFormat="0" applyProtection="0">
      <alignment horizontal="left" vertical="center" indent="1"/>
    </xf>
    <xf numFmtId="0" fontId="175" fillId="0" borderId="110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0" fontId="175" fillId="28" borderId="109" applyNumberFormat="0" applyProtection="0">
      <alignment horizontal="left" vertical="top" indent="1"/>
    </xf>
    <xf numFmtId="4" fontId="30" fillId="84" borderId="0" applyNumberFormat="0" applyProtection="0">
      <alignment horizontal="left" vertical="center" indent="1"/>
    </xf>
    <xf numFmtId="4" fontId="30" fillId="103" borderId="109" applyNumberFormat="0" applyProtection="0">
      <alignment horizontal="right" vertical="center"/>
    </xf>
    <xf numFmtId="4" fontId="30" fillId="103" borderId="109" applyNumberFormat="0" applyProtection="0">
      <alignment horizontal="right" vertical="center"/>
    </xf>
    <xf numFmtId="4" fontId="30" fillId="103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6" fillId="32" borderId="109" applyNumberFormat="0" applyProtection="0">
      <alignment horizontal="right" vertical="center"/>
    </xf>
    <xf numFmtId="4" fontId="30" fillId="68" borderId="109" applyNumberFormat="0" applyProtection="0">
      <alignment horizontal="right" vertical="center"/>
    </xf>
    <xf numFmtId="4" fontId="30" fillId="68" borderId="109" applyNumberFormat="0" applyProtection="0">
      <alignment horizontal="right" vertical="center"/>
    </xf>
    <xf numFmtId="4" fontId="30" fillId="6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6" fillId="38" borderId="109" applyNumberFormat="0" applyProtection="0">
      <alignment horizontal="right" vertical="center"/>
    </xf>
    <xf numFmtId="4" fontId="30" fillId="47" borderId="109" applyNumberFormat="0" applyProtection="0">
      <alignment horizontal="right" vertical="center"/>
    </xf>
    <xf numFmtId="4" fontId="30" fillId="47" borderId="109" applyNumberFormat="0" applyProtection="0">
      <alignment horizontal="right" vertical="center"/>
    </xf>
    <xf numFmtId="4" fontId="30" fillId="47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6" fillId="64" borderId="109" applyNumberFormat="0" applyProtection="0">
      <alignment horizontal="right" vertical="center"/>
    </xf>
    <xf numFmtId="4" fontId="30" fillId="48" borderId="109" applyNumberFormat="0" applyProtection="0">
      <alignment horizontal="right" vertical="center"/>
    </xf>
    <xf numFmtId="4" fontId="30" fillId="48" borderId="109" applyNumberFormat="0" applyProtection="0">
      <alignment horizontal="right" vertical="center"/>
    </xf>
    <xf numFmtId="4" fontId="30" fillId="48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6" fillId="40" borderId="109" applyNumberFormat="0" applyProtection="0">
      <alignment horizontal="right" vertical="center"/>
    </xf>
    <xf numFmtId="4" fontId="30" fillId="50" borderId="109" applyNumberFormat="0" applyProtection="0">
      <alignment horizontal="right" vertical="center"/>
    </xf>
    <xf numFmtId="4" fontId="30" fillId="50" borderId="109" applyNumberFormat="0" applyProtection="0">
      <alignment horizontal="right" vertical="center"/>
    </xf>
    <xf numFmtId="4" fontId="30" fillId="50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6" fillId="44" borderId="109" applyNumberFormat="0" applyProtection="0">
      <alignment horizontal="right" vertical="center"/>
    </xf>
    <xf numFmtId="4" fontId="30" fillId="104" borderId="109" applyNumberFormat="0" applyProtection="0">
      <alignment horizontal="right" vertical="center"/>
    </xf>
    <xf numFmtId="4" fontId="30" fillId="104" borderId="109" applyNumberFormat="0" applyProtection="0">
      <alignment horizontal="right" vertical="center"/>
    </xf>
    <xf numFmtId="4" fontId="30" fillId="104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6" fillId="66" borderId="109" applyNumberFormat="0" applyProtection="0">
      <alignment horizontal="right" vertical="center"/>
    </xf>
    <xf numFmtId="4" fontId="30" fillId="105" borderId="109" applyNumberFormat="0" applyProtection="0">
      <alignment horizontal="right" vertical="center"/>
    </xf>
    <xf numFmtId="4" fontId="30" fillId="105" borderId="109" applyNumberFormat="0" applyProtection="0">
      <alignment horizontal="right" vertical="center"/>
    </xf>
    <xf numFmtId="4" fontId="30" fillId="10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6" fillId="65" borderId="109" applyNumberFormat="0" applyProtection="0">
      <alignment horizontal="right" vertical="center"/>
    </xf>
    <xf numFmtId="4" fontId="30" fillId="106" borderId="109" applyNumberFormat="0" applyProtection="0">
      <alignment horizontal="right" vertical="center"/>
    </xf>
    <xf numFmtId="4" fontId="30" fillId="106" borderId="109" applyNumberFormat="0" applyProtection="0">
      <alignment horizontal="right" vertical="center"/>
    </xf>
    <xf numFmtId="4" fontId="30" fillId="106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6" fillId="81" borderId="109" applyNumberFormat="0" applyProtection="0">
      <alignment horizontal="right" vertical="center"/>
    </xf>
    <xf numFmtId="4" fontId="30" fillId="76" borderId="109" applyNumberFormat="0" applyProtection="0">
      <alignment horizontal="right" vertical="center"/>
    </xf>
    <xf numFmtId="4" fontId="30" fillId="76" borderId="109" applyNumberFormat="0" applyProtection="0">
      <alignment horizontal="right" vertical="center"/>
    </xf>
    <xf numFmtId="4" fontId="30" fillId="76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36" fillId="39" borderId="109" applyNumberFormat="0" applyProtection="0">
      <alignment horizontal="right" vertical="center"/>
    </xf>
    <xf numFmtId="4" fontId="50" fillId="107" borderId="111" applyNumberFormat="0" applyProtection="0">
      <alignment horizontal="left" vertical="center" indent="1"/>
    </xf>
    <xf numFmtId="4" fontId="50" fillId="54" borderId="0" applyNumberFormat="0" applyProtection="0">
      <alignment horizontal="left" vertical="center" indent="1"/>
    </xf>
    <xf numFmtId="4" fontId="30" fillId="54" borderId="109" applyNumberFormat="0" applyProtection="0">
      <alignment horizontal="right" vertical="center"/>
    </xf>
    <xf numFmtId="4" fontId="30" fillId="54" borderId="109" applyNumberFormat="0" applyProtection="0">
      <alignment horizontal="right" vertical="center"/>
    </xf>
    <xf numFmtId="4" fontId="30" fillId="54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85" borderId="109" applyNumberFormat="0" applyProtection="0">
      <alignment horizontal="right" vertical="center"/>
    </xf>
    <xf numFmtId="4" fontId="36" fillId="54" borderId="0" applyNumberFormat="0" applyProtection="0">
      <alignment horizontal="left" vertical="center" indent="1"/>
    </xf>
    <xf numFmtId="4" fontId="36" fillId="84" borderId="0" applyNumberFormat="0" applyProtection="0">
      <alignment horizontal="left" vertical="center" indent="1"/>
    </xf>
    <xf numFmtId="0" fontId="49" fillId="0" borderId="112" applyNumberFormat="0" applyProtection="0">
      <alignment horizontal="left" vertical="center" indent="1"/>
    </xf>
    <xf numFmtId="0" fontId="49" fillId="0" borderId="112" applyNumberFormat="0" applyProtection="0">
      <alignment horizontal="left" vertical="center" indent="1"/>
    </xf>
    <xf numFmtId="0" fontId="11" fillId="84" borderId="109" applyNumberFormat="0" applyProtection="0">
      <alignment horizontal="left" vertical="center" indent="1"/>
    </xf>
    <xf numFmtId="0" fontId="11" fillId="84" borderId="109" applyNumberFormat="0" applyProtection="0">
      <alignment horizontal="left" vertical="center" indent="1"/>
    </xf>
    <xf numFmtId="0" fontId="11" fillId="84" borderId="109" applyNumberFormat="0" applyProtection="0">
      <alignment horizontal="left" vertical="center" indent="1"/>
    </xf>
    <xf numFmtId="0" fontId="11" fillId="84" borderId="109" applyNumberFormat="0" applyProtection="0">
      <alignment horizontal="left" vertical="center" indent="1"/>
    </xf>
    <xf numFmtId="0" fontId="11" fillId="84" borderId="109" applyNumberFormat="0" applyProtection="0">
      <alignment horizontal="left" vertical="center" indent="1"/>
    </xf>
    <xf numFmtId="0" fontId="11" fillId="84" borderId="109" applyNumberFormat="0" applyProtection="0">
      <alignment horizontal="left" vertical="center" indent="1"/>
    </xf>
    <xf numFmtId="0" fontId="11" fillId="84" borderId="109" applyNumberFormat="0" applyProtection="0">
      <alignment horizontal="left" vertical="center" indent="1"/>
    </xf>
    <xf numFmtId="0" fontId="11" fillId="84" borderId="109" applyNumberFormat="0" applyProtection="0">
      <alignment horizontal="left" vertical="center" indent="1"/>
    </xf>
    <xf numFmtId="0" fontId="11" fillId="84" borderId="109" applyNumberFormat="0" applyProtection="0">
      <alignment horizontal="left" vertical="center" indent="1"/>
    </xf>
    <xf numFmtId="0" fontId="11" fillId="84" borderId="109" applyNumberFormat="0" applyProtection="0">
      <alignment horizontal="left" vertical="center" indent="1"/>
    </xf>
    <xf numFmtId="0" fontId="11" fillId="84" borderId="109" applyNumberFormat="0" applyProtection="0">
      <alignment horizontal="left" vertical="center" indent="1"/>
    </xf>
    <xf numFmtId="0" fontId="11" fillId="84" borderId="109" applyNumberFormat="0" applyProtection="0">
      <alignment horizontal="left" vertical="center" indent="1"/>
    </xf>
    <xf numFmtId="0" fontId="11" fillId="84" borderId="109" applyNumberFormat="0" applyProtection="0">
      <alignment horizontal="left" vertical="center" indent="1"/>
    </xf>
    <xf numFmtId="0" fontId="11" fillId="84" borderId="109" applyNumberFormat="0" applyProtection="0">
      <alignment horizontal="left" vertical="center" indent="1"/>
    </xf>
    <xf numFmtId="0" fontId="11" fillId="84" borderId="109" applyNumberFormat="0" applyProtection="0">
      <alignment horizontal="left" vertical="center" indent="1"/>
    </xf>
    <xf numFmtId="0" fontId="11" fillId="84" borderId="109" applyNumberFormat="0" applyProtection="0">
      <alignment horizontal="left" vertical="center" indent="1"/>
    </xf>
    <xf numFmtId="0" fontId="11" fillId="84" borderId="109" applyNumberFormat="0" applyProtection="0">
      <alignment horizontal="left" vertical="center" indent="1"/>
    </xf>
    <xf numFmtId="0" fontId="11" fillId="84" borderId="109" applyNumberFormat="0" applyProtection="0">
      <alignment horizontal="left" vertical="center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4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center" indent="1"/>
    </xf>
    <xf numFmtId="0" fontId="11" fillId="86" borderId="109" applyNumberFormat="0" applyProtection="0">
      <alignment horizontal="left" vertical="center" indent="1"/>
    </xf>
    <xf numFmtId="0" fontId="11" fillId="86" borderId="109" applyNumberFormat="0" applyProtection="0">
      <alignment horizontal="left" vertical="center" indent="1"/>
    </xf>
    <xf numFmtId="0" fontId="11" fillId="86" borderId="109" applyNumberFormat="0" applyProtection="0">
      <alignment horizontal="left" vertical="center" indent="1"/>
    </xf>
    <xf numFmtId="0" fontId="11" fillId="86" borderId="109" applyNumberFormat="0" applyProtection="0">
      <alignment horizontal="left" vertical="center" indent="1"/>
    </xf>
    <xf numFmtId="0" fontId="11" fillId="86" borderId="109" applyNumberFormat="0" applyProtection="0">
      <alignment horizontal="left" vertical="center" indent="1"/>
    </xf>
    <xf numFmtId="0" fontId="11" fillId="86" borderId="109" applyNumberFormat="0" applyProtection="0">
      <alignment horizontal="left" vertical="center" indent="1"/>
    </xf>
    <xf numFmtId="0" fontId="11" fillId="86" borderId="109" applyNumberFormat="0" applyProtection="0">
      <alignment horizontal="left" vertical="center" indent="1"/>
    </xf>
    <xf numFmtId="0" fontId="11" fillId="86" borderId="109" applyNumberFormat="0" applyProtection="0">
      <alignment horizontal="left" vertical="center" indent="1"/>
    </xf>
    <xf numFmtId="0" fontId="11" fillId="86" borderId="109" applyNumberFormat="0" applyProtection="0">
      <alignment horizontal="left" vertical="center" indent="1"/>
    </xf>
    <xf numFmtId="0" fontId="11" fillId="86" borderId="109" applyNumberFormat="0" applyProtection="0">
      <alignment horizontal="left" vertical="center" indent="1"/>
    </xf>
    <xf numFmtId="0" fontId="11" fillId="86" borderId="109" applyNumberFormat="0" applyProtection="0">
      <alignment horizontal="left" vertical="center" indent="1"/>
    </xf>
    <xf numFmtId="0" fontId="11" fillId="86" borderId="109" applyNumberFormat="0" applyProtection="0">
      <alignment horizontal="left" vertical="center" indent="1"/>
    </xf>
    <xf numFmtId="0" fontId="11" fillId="86" borderId="109" applyNumberFormat="0" applyProtection="0">
      <alignment horizontal="left" vertical="center" indent="1"/>
    </xf>
    <xf numFmtId="0" fontId="11" fillId="86" borderId="109" applyNumberFormat="0" applyProtection="0">
      <alignment horizontal="left" vertical="center" indent="1"/>
    </xf>
    <xf numFmtId="0" fontId="11" fillId="86" borderId="109" applyNumberFormat="0" applyProtection="0">
      <alignment horizontal="left" vertical="center" indent="1"/>
    </xf>
    <xf numFmtId="0" fontId="11" fillId="86" borderId="109" applyNumberFormat="0" applyProtection="0">
      <alignment horizontal="left" vertical="center" indent="1"/>
    </xf>
    <xf numFmtId="0" fontId="11" fillId="86" borderId="109" applyNumberFormat="0" applyProtection="0">
      <alignment horizontal="left" vertical="center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86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center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54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center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0" fontId="11" fillId="72" borderId="109" applyNumberFormat="0" applyProtection="0">
      <alignment horizontal="left" vertical="top" indent="1"/>
    </xf>
    <xf numFmtId="4" fontId="30" fillId="72" borderId="109" applyNumberFormat="0" applyProtection="0">
      <alignment vertical="center"/>
    </xf>
    <xf numFmtId="4" fontId="30" fillId="72" borderId="109" applyNumberFormat="0" applyProtection="0">
      <alignment vertical="center"/>
    </xf>
    <xf numFmtId="4" fontId="30" fillId="7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36" fillId="52" borderId="109" applyNumberFormat="0" applyProtection="0">
      <alignment vertical="center"/>
    </xf>
    <xf numFmtId="4" fontId="288" fillId="72" borderId="109" applyNumberFormat="0" applyProtection="0">
      <alignment vertical="center"/>
    </xf>
    <xf numFmtId="4" fontId="288" fillId="72" borderId="109" applyNumberFormat="0" applyProtection="0">
      <alignment vertical="center"/>
    </xf>
    <xf numFmtId="4" fontId="288" fillId="7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177" fillId="52" borderId="109" applyNumberFormat="0" applyProtection="0">
      <alignment vertical="center"/>
    </xf>
    <xf numFmtId="4" fontId="50" fillId="54" borderId="132" applyNumberFormat="0" applyProtection="0">
      <alignment horizontal="left" vertical="center" indent="1"/>
    </xf>
    <xf numFmtId="4" fontId="50" fillId="54" borderId="132" applyNumberFormat="0" applyProtection="0">
      <alignment horizontal="left" vertical="center" indent="1"/>
    </xf>
    <xf numFmtId="4" fontId="50" fillId="54" borderId="132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4" fontId="36" fillId="52" borderId="109" applyNumberFormat="0" applyProtection="0">
      <alignment horizontal="left" vertical="center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0" fontId="36" fillId="52" borderId="109" applyNumberFormat="0" applyProtection="0">
      <alignment horizontal="left" vertical="top" indent="1"/>
    </xf>
    <xf numFmtId="4" fontId="30" fillId="72" borderId="109" applyNumberFormat="0" applyProtection="0">
      <alignment horizontal="right" vertical="center"/>
    </xf>
    <xf numFmtId="4" fontId="30" fillId="72" borderId="109" applyNumberFormat="0" applyProtection="0">
      <alignment horizontal="right" vertical="center"/>
    </xf>
    <xf numFmtId="4" fontId="30" fillId="72" borderId="109" applyNumberFormat="0" applyProtection="0">
      <alignment horizontal="right" vertical="center"/>
    </xf>
    <xf numFmtId="4" fontId="36" fillId="83" borderId="109" applyNumberFormat="0" applyProtection="0">
      <alignment horizontal="right" vertical="center"/>
    </xf>
    <xf numFmtId="4" fontId="36" fillId="83" borderId="109" applyNumberFormat="0" applyProtection="0">
      <alignment horizontal="right" vertical="center"/>
    </xf>
    <xf numFmtId="4" fontId="36" fillId="83" borderId="109" applyNumberFormat="0" applyProtection="0">
      <alignment horizontal="right" vertical="center"/>
    </xf>
    <xf numFmtId="4" fontId="36" fillId="83" borderId="109" applyNumberFormat="0" applyProtection="0">
      <alignment horizontal="right" vertical="center"/>
    </xf>
    <xf numFmtId="4" fontId="36" fillId="83" borderId="109" applyNumberFormat="0" applyProtection="0">
      <alignment horizontal="right" vertical="center"/>
    </xf>
    <xf numFmtId="4" fontId="36" fillId="83" borderId="109" applyNumberFormat="0" applyProtection="0">
      <alignment horizontal="right" vertical="center"/>
    </xf>
    <xf numFmtId="4" fontId="36" fillId="83" borderId="109" applyNumberFormat="0" applyProtection="0">
      <alignment horizontal="right" vertical="center"/>
    </xf>
    <xf numFmtId="4" fontId="36" fillId="83" borderId="109" applyNumberFormat="0" applyProtection="0">
      <alignment horizontal="right" vertical="center"/>
    </xf>
    <xf numFmtId="4" fontId="36" fillId="83" borderId="109" applyNumberFormat="0" applyProtection="0">
      <alignment horizontal="right" vertical="center"/>
    </xf>
    <xf numFmtId="4" fontId="36" fillId="83" borderId="109" applyNumberFormat="0" applyProtection="0">
      <alignment horizontal="right" vertical="center"/>
    </xf>
    <xf numFmtId="4" fontId="36" fillId="83" borderId="109" applyNumberFormat="0" applyProtection="0">
      <alignment horizontal="right" vertical="center"/>
    </xf>
    <xf numFmtId="4" fontId="36" fillId="83" borderId="109" applyNumberFormat="0" applyProtection="0">
      <alignment horizontal="right" vertical="center"/>
    </xf>
    <xf numFmtId="4" fontId="36" fillId="83" borderId="109" applyNumberFormat="0" applyProtection="0">
      <alignment horizontal="right" vertical="center"/>
    </xf>
    <xf numFmtId="4" fontId="36" fillId="83" borderId="109" applyNumberFormat="0" applyProtection="0">
      <alignment horizontal="right" vertical="center"/>
    </xf>
    <xf numFmtId="4" fontId="36" fillId="83" borderId="109" applyNumberFormat="0" applyProtection="0">
      <alignment horizontal="right" vertical="center"/>
    </xf>
    <xf numFmtId="4" fontId="36" fillId="83" borderId="109" applyNumberFormat="0" applyProtection="0">
      <alignment horizontal="right" vertical="center"/>
    </xf>
    <xf numFmtId="4" fontId="36" fillId="83" borderId="109" applyNumberFormat="0" applyProtection="0">
      <alignment horizontal="right" vertical="center"/>
    </xf>
    <xf numFmtId="4" fontId="36" fillId="83" borderId="109" applyNumberFormat="0" applyProtection="0">
      <alignment horizontal="right" vertical="center"/>
    </xf>
    <xf numFmtId="4" fontId="288" fillId="72" borderId="109" applyNumberFormat="0" applyProtection="0">
      <alignment horizontal="right" vertical="center"/>
    </xf>
    <xf numFmtId="4" fontId="288" fillId="72" borderId="109" applyNumberFormat="0" applyProtection="0">
      <alignment horizontal="right" vertical="center"/>
    </xf>
    <xf numFmtId="4" fontId="288" fillId="72" borderId="109" applyNumberFormat="0" applyProtection="0">
      <alignment horizontal="right" vertical="center"/>
    </xf>
    <xf numFmtId="4" fontId="177" fillId="83" borderId="109" applyNumberFormat="0" applyProtection="0">
      <alignment horizontal="right" vertical="center"/>
    </xf>
    <xf numFmtId="4" fontId="177" fillId="83" borderId="109" applyNumberFormat="0" applyProtection="0">
      <alignment horizontal="right" vertical="center"/>
    </xf>
    <xf numFmtId="4" fontId="177" fillId="83" borderId="109" applyNumberFormat="0" applyProtection="0">
      <alignment horizontal="right" vertical="center"/>
    </xf>
    <xf numFmtId="4" fontId="177" fillId="83" borderId="109" applyNumberFormat="0" applyProtection="0">
      <alignment horizontal="right" vertical="center"/>
    </xf>
    <xf numFmtId="4" fontId="177" fillId="83" borderId="109" applyNumberFormat="0" applyProtection="0">
      <alignment horizontal="right" vertical="center"/>
    </xf>
    <xf numFmtId="4" fontId="177" fillId="83" borderId="109" applyNumberFormat="0" applyProtection="0">
      <alignment horizontal="right" vertical="center"/>
    </xf>
    <xf numFmtId="4" fontId="177" fillId="83" borderId="109" applyNumberFormat="0" applyProtection="0">
      <alignment horizontal="right" vertical="center"/>
    </xf>
    <xf numFmtId="4" fontId="177" fillId="83" borderId="109" applyNumberFormat="0" applyProtection="0">
      <alignment horizontal="right" vertical="center"/>
    </xf>
    <xf numFmtId="4" fontId="177" fillId="83" borderId="109" applyNumberFormat="0" applyProtection="0">
      <alignment horizontal="right" vertical="center"/>
    </xf>
    <xf numFmtId="4" fontId="177" fillId="83" borderId="109" applyNumberFormat="0" applyProtection="0">
      <alignment horizontal="right" vertical="center"/>
    </xf>
    <xf numFmtId="4" fontId="177" fillId="83" borderId="109" applyNumberFormat="0" applyProtection="0">
      <alignment horizontal="right" vertical="center"/>
    </xf>
    <xf numFmtId="4" fontId="177" fillId="83" borderId="109" applyNumberFormat="0" applyProtection="0">
      <alignment horizontal="right" vertical="center"/>
    </xf>
    <xf numFmtId="4" fontId="177" fillId="83" borderId="109" applyNumberFormat="0" applyProtection="0">
      <alignment horizontal="right" vertical="center"/>
    </xf>
    <xf numFmtId="4" fontId="177" fillId="83" borderId="109" applyNumberFormat="0" applyProtection="0">
      <alignment horizontal="right" vertical="center"/>
    </xf>
    <xf numFmtId="4" fontId="177" fillId="83" borderId="109" applyNumberFormat="0" applyProtection="0">
      <alignment horizontal="right" vertical="center"/>
    </xf>
    <xf numFmtId="4" fontId="177" fillId="83" borderId="109" applyNumberFormat="0" applyProtection="0">
      <alignment horizontal="right" vertical="center"/>
    </xf>
    <xf numFmtId="4" fontId="177" fillId="83" borderId="109" applyNumberFormat="0" applyProtection="0">
      <alignment horizontal="right" vertical="center"/>
    </xf>
    <xf numFmtId="4" fontId="177" fillId="83" borderId="109" applyNumberFormat="0" applyProtection="0">
      <alignment horizontal="right" vertical="center"/>
    </xf>
    <xf numFmtId="4" fontId="50" fillId="54" borderId="109" applyNumberFormat="0" applyProtection="0">
      <alignment horizontal="left" vertical="center" indent="1"/>
    </xf>
    <xf numFmtId="4" fontId="50" fillId="54" borderId="109" applyNumberFormat="0" applyProtection="0">
      <alignment horizontal="left" vertical="center" indent="1"/>
    </xf>
    <xf numFmtId="4" fontId="50" fillId="54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4" fontId="36" fillId="85" borderId="109" applyNumberFormat="0" applyProtection="0">
      <alignment horizontal="left" vertical="center" indent="1"/>
    </xf>
    <xf numFmtId="0" fontId="175" fillId="0" borderId="115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0" fontId="36" fillId="86" borderId="109" applyNumberFormat="0" applyProtection="0">
      <alignment horizontal="left" vertical="top" indent="1"/>
    </xf>
    <xf numFmtId="4" fontId="180" fillId="86" borderId="132" applyNumberFormat="0" applyProtection="0">
      <alignment horizontal="left" vertical="center" indent="1"/>
    </xf>
    <xf numFmtId="4" fontId="180" fillId="86" borderId="132" applyNumberFormat="0" applyProtection="0">
      <alignment horizontal="left" vertical="center" indent="1"/>
    </xf>
    <xf numFmtId="4" fontId="180" fillId="86" borderId="132" applyNumberFormat="0" applyProtection="0">
      <alignment horizontal="left" vertical="center" indent="1"/>
    </xf>
    <xf numFmtId="4" fontId="289" fillId="72" borderId="109" applyNumberFormat="0" applyProtection="0">
      <alignment horizontal="right" vertical="center"/>
    </xf>
    <xf numFmtId="4" fontId="289" fillId="72" borderId="109" applyNumberFormat="0" applyProtection="0">
      <alignment horizontal="right" vertical="center"/>
    </xf>
    <xf numFmtId="4" fontId="289" fillId="72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4" fontId="88" fillId="83" borderId="109" applyNumberFormat="0" applyProtection="0">
      <alignment horizontal="right" vertical="center"/>
    </xf>
    <xf numFmtId="0" fontId="63" fillId="33" borderId="0" applyNumberFormat="0" applyBorder="0" applyAlignment="0" applyProtection="0"/>
    <xf numFmtId="178" fontId="11" fillId="0" borderId="0">
      <alignment horizontal="left"/>
    </xf>
    <xf numFmtId="178" fontId="11" fillId="0" borderId="0">
      <alignment horizontal="left"/>
    </xf>
    <xf numFmtId="309" fontId="93" fillId="0" borderId="0">
      <protection locked="0"/>
    </xf>
    <xf numFmtId="4" fontId="53" fillId="0" borderId="0" applyFont="0" applyFill="0" applyBorder="0" applyAlignment="0" applyProtection="0"/>
    <xf numFmtId="43" fontId="11" fillId="0" borderId="0" applyFill="0" applyBorder="0" applyAlignment="0" applyProtection="0"/>
    <xf numFmtId="310" fontId="11" fillId="0" borderId="0" applyFont="0" applyFill="0" applyBorder="0" applyAlignment="0" applyProtection="0"/>
    <xf numFmtId="258" fontId="11" fillId="0" borderId="0" applyFont="0" applyFill="0" applyBorder="0" applyAlignment="0" applyProtection="0"/>
    <xf numFmtId="310" fontId="11" fillId="0" borderId="0" applyFont="0" applyFill="0" applyBorder="0" applyAlignment="0" applyProtection="0"/>
    <xf numFmtId="23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8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31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11" fontId="11" fillId="0" borderId="0" applyFont="0" applyFill="0" applyBorder="0" applyAlignment="0" applyProtection="0"/>
    <xf numFmtId="311" fontId="11" fillId="0" borderId="0" applyFont="0" applyFill="0" applyBorder="0" applyAlignment="0" applyProtection="0"/>
    <xf numFmtId="31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31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311" fontId="11" fillId="0" borderId="0" applyFont="0" applyFill="0" applyBorder="0" applyAlignment="0" applyProtection="0"/>
    <xf numFmtId="311" fontId="11" fillId="0" borderId="0" applyFont="0" applyFill="0" applyBorder="0" applyAlignment="0" applyProtection="0"/>
    <xf numFmtId="311" fontId="11" fillId="0" borderId="0" applyFont="0" applyFill="0" applyBorder="0" applyAlignment="0" applyProtection="0"/>
    <xf numFmtId="311" fontId="11" fillId="0" borderId="0" applyFont="0" applyFill="0" applyBorder="0" applyAlignment="0" applyProtection="0"/>
    <xf numFmtId="311" fontId="11" fillId="0" borderId="0" applyFont="0" applyFill="0" applyBorder="0" applyAlignment="0" applyProtection="0"/>
    <xf numFmtId="311" fontId="11" fillId="0" borderId="0" applyFont="0" applyFill="0" applyBorder="0" applyAlignment="0" applyProtection="0"/>
    <xf numFmtId="31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31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311" fontId="11" fillId="0" borderId="0" applyFont="0" applyFill="0" applyBorder="0" applyAlignment="0" applyProtection="0"/>
    <xf numFmtId="311" fontId="11" fillId="0" borderId="0" applyFont="0" applyFill="0" applyBorder="0" applyAlignment="0" applyProtection="0"/>
    <xf numFmtId="31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4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1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0" fontId="11" fillId="0" borderId="0"/>
    <xf numFmtId="31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1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1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31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45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31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90" borderId="23"/>
    <xf numFmtId="0" fontId="11" fillId="90" borderId="23"/>
    <xf numFmtId="0" fontId="11" fillId="90" borderId="23"/>
    <xf numFmtId="0" fontId="11" fillId="90" borderId="23"/>
    <xf numFmtId="0" fontId="11" fillId="90" borderId="23"/>
    <xf numFmtId="0" fontId="11" fillId="90" borderId="23"/>
    <xf numFmtId="0" fontId="68" fillId="11" borderId="28" applyNumberFormat="0" applyBorder="0" applyAlignment="0"/>
    <xf numFmtId="0" fontId="68" fillId="11" borderId="28" applyNumberFormat="0" applyBorder="0" applyAlignment="0"/>
    <xf numFmtId="0" fontId="68" fillId="11" borderId="28" applyNumberFormat="0" applyBorder="0" applyAlignment="0"/>
    <xf numFmtId="0" fontId="68" fillId="11" borderId="28" applyNumberFormat="0" applyBorder="0" applyAlignment="0"/>
    <xf numFmtId="0" fontId="68" fillId="11" borderId="28" applyNumberFormat="0" applyBorder="0" applyAlignment="0"/>
    <xf numFmtId="0" fontId="68" fillId="11" borderId="28" applyNumberFormat="0" applyBorder="0" applyAlignment="0"/>
    <xf numFmtId="0" fontId="290" fillId="46" borderId="30" applyNumberFormat="0" applyBorder="0"/>
    <xf numFmtId="0" fontId="290" fillId="46" borderId="30" applyNumberFormat="0" applyBorder="0"/>
    <xf numFmtId="187" fontId="291" fillId="11" borderId="28" applyNumberFormat="0" applyFill="0" applyBorder="0">
      <alignment horizontal="right"/>
      <protection locked="0"/>
    </xf>
    <xf numFmtId="187" fontId="291" fillId="11" borderId="28" applyNumberFormat="0" applyFill="0" applyBorder="0">
      <alignment horizontal="right"/>
      <protection locked="0"/>
    </xf>
    <xf numFmtId="187" fontId="291" fillId="11" borderId="28" applyNumberFormat="0" applyFill="0" applyBorder="0">
      <alignment horizontal="right"/>
      <protection locked="0"/>
    </xf>
    <xf numFmtId="187" fontId="291" fillId="11" borderId="28" applyNumberFormat="0" applyFill="0" applyBorder="0">
      <alignment horizontal="right"/>
      <protection locked="0"/>
    </xf>
    <xf numFmtId="187" fontId="291" fillId="11" borderId="28" applyNumberFormat="0" applyFill="0" applyBorder="0">
      <alignment horizontal="right"/>
      <protection locked="0"/>
    </xf>
    <xf numFmtId="187" fontId="291" fillId="11" borderId="28" applyNumberFormat="0" applyFill="0" applyBorder="0">
      <alignment horizontal="right"/>
      <protection locked="0"/>
    </xf>
    <xf numFmtId="0" fontId="292" fillId="46" borderId="26" applyBorder="0">
      <alignment vertical="center"/>
    </xf>
    <xf numFmtId="0" fontId="292" fillId="46" borderId="26" applyBorder="0">
      <alignment vertical="center"/>
    </xf>
    <xf numFmtId="0" fontId="292" fillId="46" borderId="26" applyBorder="0">
      <alignment vertical="center"/>
    </xf>
    <xf numFmtId="0" fontId="293" fillId="86" borderId="0" applyNumberFormat="0" applyBorder="0"/>
    <xf numFmtId="0" fontId="294" fillId="108" borderId="0" applyNumberFormat="0" applyBorder="0"/>
    <xf numFmtId="0" fontId="196" fillId="109" borderId="24" applyNumberFormat="0" applyBorder="0"/>
    <xf numFmtId="0" fontId="196" fillId="109" borderId="24" applyNumberFormat="0" applyBorder="0"/>
    <xf numFmtId="0" fontId="293" fillId="110" borderId="24" applyBorder="0"/>
    <xf numFmtId="0" fontId="293" fillId="110" borderId="24" applyBorder="0"/>
    <xf numFmtId="0" fontId="68" fillId="109" borderId="24" applyNumberFormat="0" applyBorder="0"/>
    <xf numFmtId="0" fontId="68" fillId="109" borderId="24" applyNumberFormat="0" applyBorder="0"/>
    <xf numFmtId="0" fontId="295" fillId="54" borderId="0" applyNumberFormat="0" applyBorder="0" applyAlignment="0">
      <alignment horizontal="left"/>
    </xf>
    <xf numFmtId="0" fontId="173" fillId="55" borderId="106" applyNumberFormat="0" applyAlignment="0" applyProtection="0"/>
    <xf numFmtId="0" fontId="173" fillId="55" borderId="106" applyNumberFormat="0" applyAlignment="0" applyProtection="0"/>
    <xf numFmtId="0" fontId="173" fillId="55" borderId="106" applyNumberFormat="0" applyAlignment="0" applyProtection="0"/>
    <xf numFmtId="178" fontId="11" fillId="0" borderId="0">
      <alignment horizontal="left"/>
    </xf>
    <xf numFmtId="178" fontId="11" fillId="0" borderId="0">
      <alignment horizontal="left"/>
    </xf>
    <xf numFmtId="0" fontId="11" fillId="0" borderId="0"/>
    <xf numFmtId="0" fontId="19" fillId="0" borderId="92"/>
    <xf numFmtId="0" fontId="11" fillId="0" borderId="0"/>
    <xf numFmtId="261" fontId="11" fillId="0" borderId="0">
      <alignment vertical="top"/>
    </xf>
    <xf numFmtId="3" fontId="11" fillId="0" borderId="0"/>
    <xf numFmtId="3" fontId="11" fillId="0" borderId="0"/>
    <xf numFmtId="3" fontId="11" fillId="0" borderId="0"/>
    <xf numFmtId="3" fontId="11" fillId="0" borderId="0"/>
    <xf numFmtId="3" fontId="11" fillId="0" borderId="0"/>
    <xf numFmtId="0" fontId="295" fillId="29" borderId="133" applyNumberFormat="0" applyBorder="0" applyAlignment="0">
      <alignment horizontal="left" indent="1"/>
    </xf>
    <xf numFmtId="172" fontId="49" fillId="0" borderId="124"/>
    <xf numFmtId="3" fontId="11" fillId="0" borderId="58"/>
    <xf numFmtId="172" fontId="49" fillId="0" borderId="124"/>
    <xf numFmtId="3" fontId="11" fillId="0" borderId="58"/>
    <xf numFmtId="313" fontId="79" fillId="0" borderId="58"/>
    <xf numFmtId="313" fontId="79" fillId="0" borderId="58"/>
    <xf numFmtId="313" fontId="79" fillId="0" borderId="58"/>
    <xf numFmtId="0" fontId="189" fillId="0" borderId="0" applyBorder="0" applyProtection="0">
      <alignment vertical="center"/>
    </xf>
    <xf numFmtId="215" fontId="189" fillId="0" borderId="15" applyBorder="0" applyProtection="0">
      <alignment horizontal="right" vertical="center"/>
    </xf>
    <xf numFmtId="215" fontId="189" fillId="0" borderId="15" applyBorder="0" applyProtection="0">
      <alignment horizontal="right" vertical="center"/>
    </xf>
    <xf numFmtId="215" fontId="189" fillId="0" borderId="15" applyBorder="0" applyProtection="0">
      <alignment horizontal="right" vertical="center"/>
    </xf>
    <xf numFmtId="215" fontId="189" fillId="0" borderId="15" applyBorder="0" applyProtection="0">
      <alignment horizontal="right" vertical="center"/>
    </xf>
    <xf numFmtId="0" fontId="190" fillId="93" borderId="15" applyBorder="0" applyProtection="0">
      <alignment horizontal="centerContinuous" vertical="center"/>
    </xf>
    <xf numFmtId="0" fontId="190" fillId="93" borderId="15" applyBorder="0" applyProtection="0">
      <alignment horizontal="centerContinuous" vertical="center"/>
    </xf>
    <xf numFmtId="0" fontId="190" fillId="93" borderId="15" applyBorder="0" applyProtection="0">
      <alignment horizontal="centerContinuous" vertical="center"/>
    </xf>
    <xf numFmtId="0" fontId="190" fillId="93" borderId="15" applyBorder="0" applyProtection="0">
      <alignment horizontal="centerContinuous" vertical="center"/>
    </xf>
    <xf numFmtId="0" fontId="296" fillId="0" borderId="0" applyFill="0" applyBorder="0" applyProtection="0">
      <alignment horizontal="left"/>
    </xf>
    <xf numFmtId="0" fontId="99" fillId="0" borderId="28" applyFill="0" applyBorder="0" applyProtection="0">
      <alignment horizontal="left" vertical="top"/>
    </xf>
    <xf numFmtId="0" fontId="99" fillId="0" borderId="28" applyFill="0" applyBorder="0" applyProtection="0">
      <alignment horizontal="left" vertical="top"/>
    </xf>
    <xf numFmtId="0" fontId="99" fillId="0" borderId="28" applyFill="0" applyBorder="0" applyProtection="0">
      <alignment horizontal="left" vertical="top"/>
    </xf>
    <xf numFmtId="0" fontId="99" fillId="0" borderId="28" applyFill="0" applyBorder="0" applyProtection="0">
      <alignment horizontal="left" vertical="top"/>
    </xf>
    <xf numFmtId="0" fontId="99" fillId="0" borderId="28" applyFill="0" applyBorder="0" applyProtection="0">
      <alignment horizontal="left" vertical="top"/>
    </xf>
    <xf numFmtId="0" fontId="99" fillId="0" borderId="28" applyFill="0" applyBorder="0" applyProtection="0">
      <alignment horizontal="left" vertical="top"/>
    </xf>
    <xf numFmtId="0" fontId="99" fillId="0" borderId="28" applyFill="0" applyBorder="0" applyProtection="0">
      <alignment vertical="top"/>
    </xf>
    <xf numFmtId="0" fontId="99" fillId="0" borderId="28" applyFill="0" applyBorder="0" applyProtection="0">
      <alignment vertical="top"/>
    </xf>
    <xf numFmtId="0" fontId="99" fillId="0" borderId="28" applyFill="0" applyBorder="0" applyProtection="0">
      <alignment vertical="top"/>
    </xf>
    <xf numFmtId="0" fontId="99" fillId="0" borderId="28" applyFill="0" applyBorder="0" applyProtection="0">
      <alignment vertical="top"/>
    </xf>
    <xf numFmtId="0" fontId="99" fillId="0" borderId="28" applyFill="0" applyBorder="0" applyProtection="0">
      <alignment vertical="top"/>
    </xf>
    <xf numFmtId="222" fontId="68" fillId="0" borderId="105" applyNumberFormat="0" applyFont="0" applyFill="0" applyAlignment="0">
      <alignment vertical="center"/>
    </xf>
    <xf numFmtId="222" fontId="68" fillId="0" borderId="105" applyNumberFormat="0" applyFont="0" applyFill="0" applyAlignment="0">
      <alignment vertical="center"/>
    </xf>
    <xf numFmtId="222" fontId="68" fillId="0" borderId="105" applyNumberFormat="0" applyFont="0" applyFill="0" applyAlignment="0">
      <alignment vertical="center"/>
    </xf>
    <xf numFmtId="222" fontId="68" fillId="0" borderId="105" applyNumberFormat="0" applyFont="0" applyFill="0" applyAlignment="0">
      <alignment vertical="center"/>
    </xf>
    <xf numFmtId="222" fontId="68" fillId="0" borderId="105" applyNumberFormat="0" applyFont="0" applyFill="0" applyAlignment="0">
      <alignment vertical="center"/>
    </xf>
    <xf numFmtId="222" fontId="68" fillId="0" borderId="105" applyNumberFormat="0" applyFont="0" applyFill="0" applyAlignment="0">
      <alignment vertical="center"/>
    </xf>
    <xf numFmtId="222" fontId="194" fillId="0" borderId="15" applyNumberFormat="0" applyFont="0" applyFill="0" applyAlignment="0">
      <alignment vertical="center"/>
    </xf>
    <xf numFmtId="0" fontId="11" fillId="0" borderId="0"/>
    <xf numFmtId="0" fontId="11" fillId="0" borderId="0"/>
    <xf numFmtId="0" fontId="297" fillId="0" borderId="0"/>
    <xf numFmtId="0" fontId="27" fillId="0" borderId="0"/>
    <xf numFmtId="0" fontId="205" fillId="0" borderId="28" applyFill="0" applyBorder="0" applyProtection="0"/>
    <xf numFmtId="0" fontId="205" fillId="0" borderId="28" applyFill="0" applyBorder="0" applyProtection="0"/>
    <xf numFmtId="0" fontId="205" fillId="0" borderId="28" applyFill="0" applyBorder="0" applyProtection="0"/>
    <xf numFmtId="0" fontId="205" fillId="0" borderId="28" applyFill="0" applyBorder="0" applyProtection="0"/>
    <xf numFmtId="0" fontId="205" fillId="0" borderId="28" applyFill="0" applyBorder="0" applyProtection="0"/>
    <xf numFmtId="0" fontId="210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horizontal="centerContinuous"/>
    </xf>
    <xf numFmtId="0" fontId="11" fillId="0" borderId="0" applyNumberFormat="0" applyFill="0" applyBorder="0" applyAlignment="0" applyProtection="0">
      <alignment horizontal="centerContinuous"/>
    </xf>
    <xf numFmtId="0" fontId="11" fillId="0" borderId="0" applyNumberFormat="0" applyFill="0" applyBorder="0" applyAlignment="0" applyProtection="0">
      <alignment horizontal="centerContinuous"/>
    </xf>
    <xf numFmtId="0" fontId="11" fillId="0" borderId="0" applyNumberFormat="0" applyFill="0" applyBorder="0" applyAlignment="0" applyProtection="0">
      <alignment horizontal="centerContinuous"/>
    </xf>
    <xf numFmtId="0" fontId="220" fillId="0" borderId="0" applyNumberFormat="0" applyFill="0" applyBorder="0" applyAlignment="0" applyProtection="0"/>
    <xf numFmtId="174" fontId="45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17" fillId="0" borderId="118" applyNumberFormat="0" applyFill="0" applyAlignment="0" applyProtection="0"/>
    <xf numFmtId="0" fontId="218" fillId="0" borderId="119" applyNumberFormat="0" applyFill="0" applyAlignment="0" applyProtection="0"/>
    <xf numFmtId="0" fontId="219" fillId="0" borderId="120" applyNumberFormat="0" applyFill="0" applyAlignment="0" applyProtection="0"/>
    <xf numFmtId="0" fontId="219" fillId="0" borderId="0" applyNumberFormat="0" applyFill="0" applyBorder="0" applyAlignment="0" applyProtection="0"/>
    <xf numFmtId="0" fontId="217" fillId="0" borderId="118" applyNumberFormat="0" applyFill="0" applyAlignment="0" applyProtection="0"/>
    <xf numFmtId="0" fontId="217" fillId="0" borderId="118" applyNumberFormat="0" applyFill="0" applyAlignment="0" applyProtection="0"/>
    <xf numFmtId="0" fontId="217" fillId="0" borderId="118" applyNumberFormat="0" applyFill="0" applyAlignment="0" applyProtection="0"/>
    <xf numFmtId="0" fontId="217" fillId="0" borderId="118" applyNumberFormat="0" applyFill="0" applyAlignment="0" applyProtection="0"/>
    <xf numFmtId="0" fontId="217" fillId="0" borderId="118" applyNumberFormat="0" applyFill="0" applyAlignment="0" applyProtection="0"/>
    <xf numFmtId="0" fontId="217" fillId="0" borderId="118" applyNumberFormat="0" applyFill="0" applyAlignment="0" applyProtection="0"/>
    <xf numFmtId="0" fontId="217" fillId="0" borderId="118" applyNumberFormat="0" applyFill="0" applyAlignment="0" applyProtection="0"/>
    <xf numFmtId="0" fontId="217" fillId="0" borderId="118" applyNumberFormat="0" applyFill="0" applyAlignment="0" applyProtection="0"/>
    <xf numFmtId="0" fontId="217" fillId="0" borderId="118" applyNumberFormat="0" applyFill="0" applyAlignment="0" applyProtection="0"/>
    <xf numFmtId="0" fontId="217" fillId="0" borderId="118" applyNumberFormat="0" applyFill="0" applyAlignment="0" applyProtection="0"/>
    <xf numFmtId="0" fontId="217" fillId="0" borderId="118" applyNumberFormat="0" applyFill="0" applyAlignment="0" applyProtection="0"/>
    <xf numFmtId="0" fontId="217" fillId="0" borderId="118" applyNumberFormat="0" applyFill="0" applyAlignment="0" applyProtection="0"/>
    <xf numFmtId="0" fontId="217" fillId="0" borderId="118" applyNumberFormat="0" applyFill="0" applyAlignment="0" applyProtection="0"/>
    <xf numFmtId="0" fontId="217" fillId="0" borderId="118" applyNumberFormat="0" applyFill="0" applyAlignment="0" applyProtection="0"/>
    <xf numFmtId="0" fontId="217" fillId="0" borderId="118" applyNumberFormat="0" applyFill="0" applyAlignment="0" applyProtection="0"/>
    <xf numFmtId="0" fontId="217" fillId="0" borderId="118" applyNumberFormat="0" applyFill="0" applyAlignment="0" applyProtection="0"/>
    <xf numFmtId="0" fontId="217" fillId="0" borderId="118" applyNumberFormat="0" applyFill="0" applyAlignment="0" applyProtection="0"/>
    <xf numFmtId="0" fontId="217" fillId="0" borderId="118" applyNumberFormat="0" applyFill="0" applyAlignment="0" applyProtection="0"/>
    <xf numFmtId="0" fontId="217" fillId="0" borderId="118" applyNumberFormat="0" applyFill="0" applyAlignment="0" applyProtection="0"/>
    <xf numFmtId="0" fontId="217" fillId="0" borderId="118" applyNumberFormat="0" applyFill="0" applyAlignment="0" applyProtection="0"/>
    <xf numFmtId="0" fontId="217" fillId="0" borderId="118" applyNumberFormat="0" applyFill="0" applyAlignment="0" applyProtection="0"/>
    <xf numFmtId="172" fontId="298" fillId="48" borderId="134" applyNumberFormat="0" applyProtection="0">
      <alignment horizontal="left" vertical="center"/>
    </xf>
    <xf numFmtId="0" fontId="220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0" fontId="220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20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20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20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222" fontId="47" fillId="0" borderId="26"/>
    <xf numFmtId="172" fontId="298" fillId="48" borderId="134" applyNumberFormat="0" applyProtection="0">
      <alignment horizontal="left" vertical="center"/>
    </xf>
    <xf numFmtId="0" fontId="218" fillId="0" borderId="119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8" fillId="0" borderId="119" applyNumberFormat="0" applyFill="0" applyAlignment="0" applyProtection="0"/>
    <xf numFmtId="172" fontId="298" fillId="48" borderId="134" applyNumberFormat="0" applyProtection="0">
      <alignment horizontal="left" vertical="center"/>
    </xf>
    <xf numFmtId="222" fontId="47" fillId="0" borderId="26"/>
    <xf numFmtId="0" fontId="218" fillId="0" borderId="119" applyNumberFormat="0" applyFill="0" applyAlignment="0" applyProtection="0"/>
    <xf numFmtId="222" fontId="47" fillId="0" borderId="26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8" fillId="0" borderId="119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8" fillId="0" borderId="119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8" fillId="0" borderId="119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8" fillId="0" borderId="119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8" fillId="0" borderId="119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8" fillId="0" borderId="119" applyNumberFormat="0" applyFill="0" applyAlignment="0" applyProtection="0"/>
    <xf numFmtId="172" fontId="298" fillId="48" borderId="134" applyNumberFormat="0" applyProtection="0">
      <alignment horizontal="left" vertical="center"/>
    </xf>
    <xf numFmtId="0" fontId="218" fillId="0" borderId="119" applyNumberFormat="0" applyFill="0" applyAlignment="0" applyProtection="0"/>
    <xf numFmtId="172" fontId="298" fillId="48" borderId="134" applyNumberFormat="0" applyProtection="0">
      <alignment horizontal="left" vertical="center"/>
    </xf>
    <xf numFmtId="0" fontId="218" fillId="0" borderId="119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8" fillId="0" borderId="119" applyNumberFormat="0" applyFill="0" applyAlignment="0" applyProtection="0"/>
    <xf numFmtId="172" fontId="298" fillId="48" borderId="134" applyNumberFormat="0" applyProtection="0">
      <alignment horizontal="left" vertical="center"/>
    </xf>
    <xf numFmtId="0" fontId="218" fillId="0" borderId="119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8" fillId="0" borderId="119" applyNumberFormat="0" applyFill="0" applyAlignment="0" applyProtection="0"/>
    <xf numFmtId="172" fontId="298" fillId="48" borderId="134" applyNumberFormat="0" applyProtection="0">
      <alignment horizontal="left" vertical="center"/>
    </xf>
    <xf numFmtId="0" fontId="218" fillId="0" borderId="119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8" fillId="0" borderId="119" applyNumberFormat="0" applyFill="0" applyAlignment="0" applyProtection="0"/>
    <xf numFmtId="172" fontId="298" fillId="48" borderId="134" applyNumberFormat="0" applyProtection="0">
      <alignment horizontal="left" vertical="center"/>
    </xf>
    <xf numFmtId="0" fontId="218" fillId="0" borderId="119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8" fillId="0" borderId="119" applyNumberFormat="0" applyFill="0" applyAlignment="0" applyProtection="0"/>
    <xf numFmtId="172" fontId="298" fillId="48" borderId="134" applyNumberFormat="0" applyProtection="0">
      <alignment horizontal="left" vertical="center"/>
    </xf>
    <xf numFmtId="0" fontId="218" fillId="0" borderId="119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8" fillId="0" borderId="119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8" fillId="0" borderId="119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222" fontId="47" fillId="0" borderId="26"/>
    <xf numFmtId="172" fontId="298" fillId="48" borderId="134" applyNumberFormat="0" applyProtection="0">
      <alignment horizontal="left" vertical="center"/>
    </xf>
    <xf numFmtId="0" fontId="219" fillId="0" borderId="120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120" applyNumberFormat="0" applyFill="0" applyAlignment="0" applyProtection="0"/>
    <xf numFmtId="172" fontId="298" fillId="48" borderId="134" applyNumberFormat="0" applyProtection="0">
      <alignment horizontal="left" vertical="center"/>
    </xf>
    <xf numFmtId="222" fontId="47" fillId="0" borderId="26"/>
    <xf numFmtId="0" fontId="219" fillId="0" borderId="120" applyNumberFormat="0" applyFill="0" applyAlignment="0" applyProtection="0"/>
    <xf numFmtId="222" fontId="47" fillId="0" borderId="26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120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120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120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120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120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120" applyNumberFormat="0" applyFill="0" applyAlignment="0" applyProtection="0"/>
    <xf numFmtId="172" fontId="298" fillId="48" borderId="134" applyNumberFormat="0" applyProtection="0">
      <alignment horizontal="left" vertical="center"/>
    </xf>
    <xf numFmtId="0" fontId="219" fillId="0" borderId="120" applyNumberFormat="0" applyFill="0" applyAlignment="0" applyProtection="0"/>
    <xf numFmtId="172" fontId="298" fillId="48" borderId="134" applyNumberFormat="0" applyProtection="0">
      <alignment horizontal="left" vertical="center"/>
    </xf>
    <xf numFmtId="0" fontId="219" fillId="0" borderId="120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120" applyNumberFormat="0" applyFill="0" applyAlignment="0" applyProtection="0"/>
    <xf numFmtId="172" fontId="298" fillId="48" borderId="134" applyNumberFormat="0" applyProtection="0">
      <alignment horizontal="left" vertical="center"/>
    </xf>
    <xf numFmtId="0" fontId="219" fillId="0" borderId="120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120" applyNumberFormat="0" applyFill="0" applyAlignment="0" applyProtection="0"/>
    <xf numFmtId="172" fontId="298" fillId="48" borderId="134" applyNumberFormat="0" applyProtection="0">
      <alignment horizontal="left" vertical="center"/>
    </xf>
    <xf numFmtId="0" fontId="219" fillId="0" borderId="120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120" applyNumberFormat="0" applyFill="0" applyAlignment="0" applyProtection="0"/>
    <xf numFmtId="172" fontId="298" fillId="48" borderId="134" applyNumberFormat="0" applyProtection="0">
      <alignment horizontal="left" vertical="center"/>
    </xf>
    <xf numFmtId="0" fontId="219" fillId="0" borderId="120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120" applyNumberFormat="0" applyFill="0" applyAlignment="0" applyProtection="0"/>
    <xf numFmtId="172" fontId="298" fillId="48" borderId="134" applyNumberFormat="0" applyProtection="0">
      <alignment horizontal="left" vertical="center"/>
    </xf>
    <xf numFmtId="0" fontId="219" fillId="0" borderId="120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120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120" applyNumberFormat="0" applyFill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222" fontId="47" fillId="0" borderId="26"/>
    <xf numFmtId="172" fontId="298" fillId="48" borderId="134" applyNumberFormat="0" applyProtection="0">
      <alignment horizontal="left" vertical="center"/>
    </xf>
    <xf numFmtId="0" fontId="219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222" fontId="47" fillId="0" borderId="26"/>
    <xf numFmtId="0" fontId="219" fillId="0" borderId="0" applyNumberFormat="0" applyFill="0" applyBorder="0" applyAlignment="0" applyProtection="0"/>
    <xf numFmtId="222" fontId="47" fillId="0" borderId="26"/>
    <xf numFmtId="0" fontId="219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0" fontId="219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0" fontId="219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0" fontId="219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0" fontId="219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0" fontId="219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19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20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20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20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20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20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20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0" fontId="220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20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0" fontId="220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20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0" fontId="220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0" fontId="220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0" fontId="220" fillId="0" borderId="0" applyNumberFormat="0" applyFill="0" applyBorder="0" applyAlignment="0" applyProtection="0"/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172" fontId="298" fillId="48" borderId="134" applyNumberFormat="0" applyProtection="0">
      <alignment horizontal="left" vertical="center"/>
    </xf>
    <xf numFmtId="309" fontId="95" fillId="0" borderId="0">
      <protection locked="0"/>
    </xf>
    <xf numFmtId="309" fontId="95" fillId="0" borderId="0">
      <protection locked="0"/>
    </xf>
    <xf numFmtId="3" fontId="138" fillId="29" borderId="15">
      <alignment horizontal="center" vertical="center"/>
    </xf>
    <xf numFmtId="3" fontId="138" fillId="29" borderId="15">
      <alignment horizontal="center" vertical="center"/>
    </xf>
    <xf numFmtId="3" fontId="138" fillId="29" borderId="15">
      <alignment horizontal="center" vertical="center"/>
    </xf>
    <xf numFmtId="3" fontId="138" fillId="29" borderId="15">
      <alignment horizontal="center" vertical="center"/>
    </xf>
    <xf numFmtId="0" fontId="49" fillId="0" borderId="0"/>
    <xf numFmtId="196" fontId="49" fillId="0" borderId="22" applyFill="0"/>
    <xf numFmtId="196" fontId="49" fillId="0" borderId="22" applyFill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196" fontId="49" fillId="0" borderId="58" applyFill="0"/>
    <xf numFmtId="196" fontId="49" fillId="0" borderId="58" applyFill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196" fontId="11" fillId="0" borderId="135" applyFill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196" fontId="11" fillId="0" borderId="22" applyFill="0"/>
    <xf numFmtId="196" fontId="11" fillId="0" borderId="22" applyFill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196" fontId="11" fillId="0" borderId="22" applyFill="0"/>
    <xf numFmtId="196" fontId="11" fillId="0" borderId="58" applyFill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196" fontId="11" fillId="0" borderId="58" applyFill="0"/>
    <xf numFmtId="196" fontId="11" fillId="0" borderId="58" applyFill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196" fontId="11" fillId="0" borderId="58" applyFill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0" fontId="229" fillId="0" borderId="121" applyNumberFormat="0" applyFill="0" applyAlignment="0" applyProtection="0"/>
    <xf numFmtId="4" fontId="233" fillId="0" borderId="74"/>
    <xf numFmtId="4" fontId="233" fillId="0" borderId="74"/>
    <xf numFmtId="269" fontId="127" fillId="0" borderId="74"/>
    <xf numFmtId="269" fontId="127" fillId="0" borderId="74"/>
    <xf numFmtId="4" fontId="162" fillId="0" borderId="74"/>
    <xf numFmtId="4" fontId="162" fillId="0" borderId="74"/>
    <xf numFmtId="281" fontId="145" fillId="0" borderId="0" applyFont="0" applyFill="0" applyBorder="0" applyAlignment="0" applyProtection="0"/>
    <xf numFmtId="314" fontId="11" fillId="0" borderId="0" applyFont="0" applyFill="0" applyBorder="0" applyAlignment="0" applyProtection="0"/>
    <xf numFmtId="315" fontId="11" fillId="0" borderId="0" applyFont="0" applyFill="0" applyBorder="0" applyAlignment="0" applyProtection="0"/>
    <xf numFmtId="0" fontId="72" fillId="60" borderId="77" applyNumberFormat="0" applyAlignment="0" applyProtection="0"/>
    <xf numFmtId="0" fontId="72" fillId="60" borderId="77" applyNumberFormat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7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3" fillId="0" borderId="0" applyFont="0" applyFill="0" applyBorder="0" applyAlignment="0" applyProtection="0"/>
    <xf numFmtId="0" fontId="209" fillId="0" borderId="0" applyNumberFormat="0" applyFill="0" applyBorder="0" applyAlignment="0" applyProtection="0"/>
    <xf numFmtId="0" fontId="299" fillId="0" borderId="0" applyNumberFormat="0" applyFill="0" applyBorder="0" applyAlignment="0" applyProtection="0"/>
    <xf numFmtId="0" fontId="60" fillId="0" borderId="15" applyBorder="0" applyProtection="0">
      <alignment horizontal="right"/>
    </xf>
    <xf numFmtId="0" fontId="60" fillId="0" borderId="15" applyBorder="0" applyProtection="0">
      <alignment horizontal="right"/>
    </xf>
    <xf numFmtId="0" fontId="60" fillId="0" borderId="15" applyBorder="0" applyProtection="0">
      <alignment horizontal="right"/>
    </xf>
    <xf numFmtId="316" fontId="300" fillId="0" borderId="15" applyBorder="0" applyProtection="0">
      <alignment horizontal="right"/>
    </xf>
    <xf numFmtId="316" fontId="300" fillId="0" borderId="15" applyBorder="0" applyProtection="0">
      <alignment horizontal="right"/>
    </xf>
    <xf numFmtId="0" fontId="60" fillId="0" borderId="15" applyBorder="0" applyProtection="0">
      <alignment horizontal="right"/>
    </xf>
    <xf numFmtId="317" fontId="33" fillId="0" borderId="0" applyFont="0" applyFill="0" applyBorder="0" applyAlignment="0" applyProtection="0"/>
    <xf numFmtId="0" fontId="11" fillId="0" borderId="0"/>
    <xf numFmtId="318" fontId="11" fillId="0" borderId="0" applyFont="0" applyFill="0" applyBorder="0" applyAlignment="0" applyProtection="0"/>
    <xf numFmtId="0" fontId="11" fillId="0" borderId="0"/>
    <xf numFmtId="41" fontId="301" fillId="0" borderId="0" applyFont="0" applyFill="0" applyBorder="0" applyAlignment="0" applyProtection="0"/>
    <xf numFmtId="43" fontId="301" fillId="0" borderId="0" applyFont="0" applyFill="0" applyBorder="0" applyAlignment="0" applyProtection="0"/>
    <xf numFmtId="319" fontId="301" fillId="0" borderId="0" applyFont="0" applyFill="0" applyBorder="0" applyAlignment="0" applyProtection="0"/>
    <xf numFmtId="281" fontId="97" fillId="0" borderId="0" applyFont="0" applyFill="0" applyBorder="0" applyAlignment="0" applyProtection="0"/>
    <xf numFmtId="320" fontId="30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251" fillId="0" borderId="123" applyNumberFormat="0" applyFont="0" applyFill="0" applyAlignment="0" applyProtection="0"/>
    <xf numFmtId="0" fontId="157" fillId="11" borderId="123"/>
    <xf numFmtId="0" fontId="157" fillId="11" borderId="123"/>
    <xf numFmtId="0" fontId="11" fillId="0" borderId="123">
      <alignment horizontal="center"/>
    </xf>
    <xf numFmtId="0" fontId="11" fillId="0" borderId="123">
      <alignment horizontal="center"/>
    </xf>
    <xf numFmtId="0" fontId="11" fillId="0" borderId="123">
      <alignment horizontal="center"/>
    </xf>
    <xf numFmtId="0" fontId="11" fillId="0" borderId="123">
      <alignment horizontal="center"/>
    </xf>
    <xf numFmtId="0" fontId="11" fillId="0" borderId="123">
      <alignment horizontal="center"/>
    </xf>
    <xf numFmtId="0" fontId="11" fillId="0" borderId="123">
      <alignment horizontal="center"/>
    </xf>
    <xf numFmtId="0" fontId="11" fillId="0" borderId="123">
      <alignment horizontal="center"/>
    </xf>
    <xf numFmtId="0" fontId="11" fillId="0" borderId="123">
      <alignment horizontal="center"/>
    </xf>
    <xf numFmtId="0" fontId="11" fillId="0" borderId="123">
      <alignment horizontal="center"/>
    </xf>
    <xf numFmtId="0" fontId="11" fillId="0" borderId="123">
      <alignment horizontal="center"/>
    </xf>
    <xf numFmtId="0" fontId="11" fillId="0" borderId="123">
      <alignment horizontal="center"/>
    </xf>
    <xf numFmtId="0" fontId="11" fillId="0" borderId="123">
      <alignment horizontal="center"/>
    </xf>
    <xf numFmtId="0" fontId="303" fillId="0" borderId="0"/>
  </cellStyleXfs>
  <cellXfs count="325"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2" fillId="0" borderId="0" xfId="4"/>
    <xf numFmtId="0" fontId="2" fillId="6" borderId="16" xfId="4" applyFill="1" applyBorder="1"/>
    <xf numFmtId="0" fontId="2" fillId="7" borderId="0" xfId="4" applyFill="1"/>
    <xf numFmtId="0" fontId="2" fillId="7" borderId="17" xfId="4" applyFill="1" applyBorder="1"/>
    <xf numFmtId="43" fontId="0" fillId="0" borderId="18" xfId="5" applyFont="1" applyBorder="1"/>
    <xf numFmtId="43" fontId="0" fillId="0" borderId="19" xfId="5" applyFont="1" applyBorder="1"/>
    <xf numFmtId="43" fontId="0" fillId="0" borderId="20" xfId="5" applyFont="1" applyBorder="1"/>
    <xf numFmtId="43" fontId="0" fillId="0" borderId="17" xfId="5" applyFont="1" applyBorder="1"/>
    <xf numFmtId="0" fontId="2" fillId="7" borderId="21" xfId="4" applyFill="1" applyBorder="1"/>
    <xf numFmtId="43" fontId="0" fillId="0" borderId="21" xfId="5" applyFont="1" applyBorder="1"/>
    <xf numFmtId="2" fontId="2" fillId="0" borderId="0" xfId="4" applyNumberFormat="1"/>
    <xf numFmtId="0" fontId="5" fillId="0" borderId="0" xfId="4" applyFont="1"/>
    <xf numFmtId="43" fontId="2" fillId="0" borderId="0" xfId="4" applyNumberFormat="1"/>
    <xf numFmtId="0" fontId="5" fillId="0" borderId="22" xfId="4" applyFont="1" applyBorder="1"/>
    <xf numFmtId="9" fontId="5" fillId="0" borderId="22" xfId="4" applyNumberFormat="1" applyFont="1" applyBorder="1"/>
    <xf numFmtId="9" fontId="2" fillId="0" borderId="0" xfId="4" applyNumberFormat="1"/>
    <xf numFmtId="0" fontId="7" fillId="0" borderId="23" xfId="0" applyFont="1" applyBorder="1"/>
    <xf numFmtId="0" fontId="7" fillId="0" borderId="0" xfId="0" applyFont="1"/>
    <xf numFmtId="0" fontId="12" fillId="10" borderId="0" xfId="0" applyFont="1" applyFill="1" applyAlignment="1">
      <alignment horizontal="center" vertical="center" wrapText="1"/>
    </xf>
    <xf numFmtId="165" fontId="14" fillId="3" borderId="0" xfId="6" applyNumberFormat="1" applyFont="1" applyFill="1" applyAlignment="1">
      <alignment horizontal="center" vertical="center" wrapText="1"/>
    </xf>
    <xf numFmtId="0" fontId="13" fillId="11" borderId="0" xfId="0" applyFont="1" applyFill="1" applyAlignment="1">
      <alignment horizontal="left" vertical="center"/>
    </xf>
    <xf numFmtId="4" fontId="7" fillId="0" borderId="0" xfId="0" applyNumberFormat="1" applyFont="1" applyFill="1" applyBorder="1" applyAlignment="1">
      <alignment horizontal="left" vertical="top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9" borderId="28" xfId="0" applyFont="1" applyFill="1" applyBorder="1" applyAlignment="1">
      <alignment horizontal="left" vertical="center"/>
    </xf>
    <xf numFmtId="164" fontId="7" fillId="9" borderId="0" xfId="0" applyNumberFormat="1" applyFont="1" applyFill="1" applyBorder="1" applyAlignment="1">
      <alignment horizontal="right" vertical="center"/>
    </xf>
    <xf numFmtId="164" fontId="7" fillId="0" borderId="33" xfId="2" applyNumberFormat="1" applyFont="1" applyFill="1" applyBorder="1" applyAlignment="1"/>
    <xf numFmtId="164" fontId="7" fillId="0" borderId="32" xfId="2" applyNumberFormat="1" applyFont="1" applyFill="1" applyBorder="1" applyAlignment="1"/>
    <xf numFmtId="164" fontId="7" fillId="0" borderId="34" xfId="2" applyNumberFormat="1" applyFont="1" applyBorder="1" applyAlignment="1"/>
    <xf numFmtId="0" fontId="7" fillId="9" borderId="28" xfId="0" applyFont="1" applyFill="1" applyBorder="1" applyAlignment="1">
      <alignment vertical="center"/>
    </xf>
    <xf numFmtId="164" fontId="7" fillId="0" borderId="0" xfId="5" applyNumberFormat="1" applyFont="1" applyFill="1" applyBorder="1" applyAlignment="1">
      <alignment horizontal="center" vertical="center"/>
    </xf>
    <xf numFmtId="164" fontId="7" fillId="0" borderId="33" xfId="0" applyNumberFormat="1" applyFont="1" applyBorder="1"/>
    <xf numFmtId="164" fontId="7" fillId="0" borderId="32" xfId="0" applyNumberFormat="1" applyFont="1" applyBorder="1"/>
    <xf numFmtId="164" fontId="7" fillId="0" borderId="34" xfId="0" applyNumberFormat="1" applyFont="1" applyBorder="1"/>
    <xf numFmtId="44" fontId="7" fillId="0" borderId="23" xfId="2" applyFont="1" applyBorder="1"/>
    <xf numFmtId="0" fontId="7" fillId="0" borderId="23" xfId="0" applyFont="1" applyBorder="1" applyAlignment="1">
      <alignment horizontal="center"/>
    </xf>
    <xf numFmtId="167" fontId="7" fillId="0" borderId="23" xfId="0" applyNumberFormat="1" applyFont="1" applyBorder="1"/>
    <xf numFmtId="167" fontId="17" fillId="0" borderId="23" xfId="0" applyNumberFormat="1" applyFont="1" applyBorder="1"/>
    <xf numFmtId="0" fontId="9" fillId="0" borderId="22" xfId="0" applyFont="1" applyFill="1" applyBorder="1"/>
    <xf numFmtId="0" fontId="7" fillId="0" borderId="22" xfId="0" applyFont="1" applyFill="1" applyBorder="1"/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/>
    <xf numFmtId="6" fontId="7" fillId="0" borderId="0" xfId="0" applyNumberFormat="1" applyFont="1"/>
    <xf numFmtId="6" fontId="7" fillId="0" borderId="0" xfId="2" applyNumberFormat="1" applyFont="1" applyFill="1" applyBorder="1"/>
    <xf numFmtId="6" fontId="7" fillId="0" borderId="0" xfId="2" applyNumberFormat="1" applyFont="1"/>
    <xf numFmtId="44" fontId="7" fillId="0" borderId="0" xfId="0" applyNumberFormat="1" applyFont="1"/>
    <xf numFmtId="0" fontId="9" fillId="0" borderId="28" xfId="0" applyFont="1" applyBorder="1"/>
    <xf numFmtId="9" fontId="9" fillId="0" borderId="29" xfId="0" applyNumberFormat="1" applyFont="1" applyBorder="1"/>
    <xf numFmtId="44" fontId="9" fillId="0" borderId="29" xfId="0" applyNumberFormat="1" applyFont="1" applyBorder="1"/>
    <xf numFmtId="2" fontId="9" fillId="0" borderId="29" xfId="5" applyNumberFormat="1" applyFont="1" applyBorder="1"/>
    <xf numFmtId="43" fontId="7" fillId="0" borderId="0" xfId="5" applyFont="1"/>
    <xf numFmtId="0" fontId="9" fillId="0" borderId="30" xfId="0" applyFont="1" applyBorder="1"/>
    <xf numFmtId="2" fontId="9" fillId="0" borderId="31" xfId="5" applyNumberFormat="1" applyFont="1" applyBorder="1"/>
    <xf numFmtId="0" fontId="15" fillId="0" borderId="2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6" fontId="7" fillId="4" borderId="0" xfId="2" applyNumberFormat="1" applyFont="1" applyFill="1" applyBorder="1" applyAlignment="1"/>
    <xf numFmtId="6" fontId="7" fillId="4" borderId="0" xfId="0" applyNumberFormat="1" applyFont="1" applyFill="1"/>
    <xf numFmtId="6" fontId="7" fillId="4" borderId="0" xfId="2" applyNumberFormat="1" applyFont="1" applyFill="1" applyBorder="1"/>
    <xf numFmtId="6" fontId="7" fillId="4" borderId="0" xfId="2" applyNumberFormat="1" applyFont="1" applyFill="1"/>
    <xf numFmtId="6" fontId="7" fillId="3" borderId="59" xfId="0" applyNumberFormat="1" applyFont="1" applyFill="1" applyBorder="1"/>
    <xf numFmtId="0" fontId="18" fillId="3" borderId="38" xfId="0" applyFont="1" applyFill="1" applyBorder="1" applyAlignment="1">
      <alignment horizontal="center"/>
    </xf>
    <xf numFmtId="0" fontId="18" fillId="3" borderId="39" xfId="0" applyFont="1" applyFill="1" applyBorder="1" applyAlignment="1">
      <alignment horizontal="center"/>
    </xf>
    <xf numFmtId="0" fontId="18" fillId="3" borderId="40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164" fontId="8" fillId="3" borderId="22" xfId="0" applyNumberFormat="1" applyFont="1" applyFill="1" applyBorder="1" applyAlignment="1">
      <alignment horizontal="right" vertical="center"/>
    </xf>
    <xf numFmtId="164" fontId="7" fillId="3" borderId="38" xfId="2" applyNumberFormat="1" applyFont="1" applyFill="1" applyBorder="1" applyAlignment="1"/>
    <xf numFmtId="164" fontId="7" fillId="3" borderId="39" xfId="2" applyNumberFormat="1" applyFont="1" applyFill="1" applyBorder="1" applyAlignment="1"/>
    <xf numFmtId="164" fontId="7" fillId="3" borderId="40" xfId="2" applyNumberFormat="1" applyFont="1" applyFill="1" applyBorder="1" applyAlignment="1"/>
    <xf numFmtId="164" fontId="7" fillId="3" borderId="38" xfId="0" applyNumberFormat="1" applyFont="1" applyFill="1" applyBorder="1"/>
    <xf numFmtId="164" fontId="7" fillId="3" borderId="39" xfId="0" applyNumberFormat="1" applyFont="1" applyFill="1" applyBorder="1"/>
    <xf numFmtId="164" fontId="7" fillId="3" borderId="40" xfId="0" applyNumberFormat="1" applyFont="1" applyFill="1" applyBorder="1"/>
    <xf numFmtId="0" fontId="9" fillId="3" borderId="24" xfId="0" applyFont="1" applyFill="1" applyBorder="1" applyAlignment="1"/>
    <xf numFmtId="164" fontId="7" fillId="3" borderId="22" xfId="0" applyNumberFormat="1" applyFont="1" applyFill="1" applyBorder="1" applyAlignment="1">
      <alignment horizontal="right" vertical="center"/>
    </xf>
    <xf numFmtId="0" fontId="9" fillId="4" borderId="24" xfId="0" applyFont="1" applyFill="1" applyBorder="1" applyAlignment="1"/>
    <xf numFmtId="164" fontId="15" fillId="4" borderId="22" xfId="0" applyNumberFormat="1" applyFont="1" applyFill="1" applyBorder="1" applyAlignment="1">
      <alignment horizontal="right" vertical="center"/>
    </xf>
    <xf numFmtId="164" fontId="15" fillId="4" borderId="38" xfId="2" applyNumberFormat="1" applyFont="1" applyFill="1" applyBorder="1" applyAlignment="1"/>
    <xf numFmtId="164" fontId="15" fillId="4" borderId="39" xfId="2" applyNumberFormat="1" applyFont="1" applyFill="1" applyBorder="1" applyAlignment="1"/>
    <xf numFmtId="164" fontId="15" fillId="4" borderId="40" xfId="2" applyNumberFormat="1" applyFont="1" applyFill="1" applyBorder="1" applyAlignment="1"/>
    <xf numFmtId="164" fontId="15" fillId="4" borderId="38" xfId="0" applyNumberFormat="1" applyFont="1" applyFill="1" applyBorder="1"/>
    <xf numFmtId="164" fontId="15" fillId="4" borderId="39" xfId="0" applyNumberFormat="1" applyFont="1" applyFill="1" applyBorder="1"/>
    <xf numFmtId="164" fontId="15" fillId="4" borderId="40" xfId="0" applyNumberFormat="1" applyFont="1" applyFill="1" applyBorder="1"/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top"/>
    </xf>
    <xf numFmtId="0" fontId="15" fillId="12" borderId="38" xfId="0" applyFont="1" applyFill="1" applyBorder="1" applyAlignment="1">
      <alignment horizontal="left" vertical="center"/>
    </xf>
    <xf numFmtId="0" fontId="15" fillId="12" borderId="39" xfId="0" applyFont="1" applyFill="1" applyBorder="1" applyAlignment="1">
      <alignment horizontal="right" vertical="center"/>
    </xf>
    <xf numFmtId="0" fontId="15" fillId="14" borderId="40" xfId="0" applyFont="1" applyFill="1" applyBorder="1" applyAlignment="1">
      <alignment horizontal="right" vertical="top"/>
    </xf>
    <xf numFmtId="0" fontId="15" fillId="0" borderId="33" xfId="0" applyFont="1" applyFill="1" applyBorder="1" applyAlignment="1">
      <alignment horizontal="left" vertical="center"/>
    </xf>
    <xf numFmtId="166" fontId="7" fillId="0" borderId="32" xfId="0" applyNumberFormat="1" applyFont="1" applyFill="1" applyBorder="1" applyAlignment="1">
      <alignment horizontal="right" vertical="top"/>
    </xf>
    <xf numFmtId="164" fontId="7" fillId="0" borderId="32" xfId="0" applyNumberFormat="1" applyFont="1" applyFill="1" applyBorder="1" applyAlignment="1">
      <alignment horizontal="right" vertical="top"/>
    </xf>
    <xf numFmtId="164" fontId="15" fillId="14" borderId="34" xfId="0" applyNumberFormat="1" applyFont="1" applyFill="1" applyBorder="1" applyAlignment="1">
      <alignment horizontal="right" vertical="top"/>
    </xf>
    <xf numFmtId="166" fontId="15" fillId="14" borderId="34" xfId="0" applyNumberFormat="1" applyFont="1" applyFill="1" applyBorder="1" applyAlignment="1">
      <alignment horizontal="right" vertical="top"/>
    </xf>
    <xf numFmtId="0" fontId="15" fillId="0" borderId="35" xfId="0" applyFont="1" applyFill="1" applyBorder="1" applyAlignment="1">
      <alignment horizontal="left" vertical="top"/>
    </xf>
    <xf numFmtId="166" fontId="7" fillId="0" borderId="36" xfId="0" applyNumberFormat="1" applyFont="1" applyFill="1" applyBorder="1" applyAlignment="1">
      <alignment horizontal="right" vertical="top"/>
    </xf>
    <xf numFmtId="166" fontId="15" fillId="14" borderId="37" xfId="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center" vertical="center"/>
    </xf>
    <xf numFmtId="0" fontId="15" fillId="14" borderId="44" xfId="0" applyFont="1" applyFill="1" applyBorder="1" applyAlignment="1">
      <alignment horizontal="center" vertical="center" wrapText="1"/>
    </xf>
    <xf numFmtId="0" fontId="15" fillId="14" borderId="45" xfId="0" applyFont="1" applyFill="1" applyBorder="1" applyAlignment="1">
      <alignment horizontal="center" vertical="center" wrapText="1"/>
    </xf>
    <xf numFmtId="0" fontId="15" fillId="14" borderId="56" xfId="0" applyFont="1" applyFill="1" applyBorder="1" applyAlignment="1">
      <alignment horizontal="center" vertical="center" wrapText="1"/>
    </xf>
    <xf numFmtId="0" fontId="15" fillId="14" borderId="57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vertical="center" wrapText="1"/>
    </xf>
    <xf numFmtId="0" fontId="18" fillId="5" borderId="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right" wrapText="1"/>
    </xf>
    <xf numFmtId="0" fontId="7" fillId="2" borderId="47" xfId="0" applyFont="1" applyFill="1" applyBorder="1" applyAlignment="1">
      <alignment horizontal="right" wrapText="1"/>
    </xf>
    <xf numFmtId="0" fontId="7" fillId="2" borderId="48" xfId="0" applyFont="1" applyFill="1" applyBorder="1" applyAlignment="1">
      <alignment horizontal="right" wrapText="1"/>
    </xf>
    <xf numFmtId="0" fontId="7" fillId="2" borderId="49" xfId="0" applyFont="1" applyFill="1" applyBorder="1" applyAlignment="1">
      <alignment horizontal="right" wrapText="1"/>
    </xf>
    <xf numFmtId="0" fontId="7" fillId="2" borderId="50" xfId="0" applyFont="1" applyFill="1" applyBorder="1" applyAlignment="1">
      <alignment horizontal="right" wrapText="1"/>
    </xf>
    <xf numFmtId="0" fontId="7" fillId="2" borderId="53" xfId="0" applyFont="1" applyFill="1" applyBorder="1" applyAlignment="1">
      <alignment horizontal="right" wrapText="1"/>
    </xf>
    <xf numFmtId="0" fontId="19" fillId="0" borderId="9" xfId="0" applyFont="1" applyFill="1" applyBorder="1" applyAlignment="1">
      <alignment horizontal="left" vertical="top" wrapText="1"/>
    </xf>
    <xf numFmtId="164" fontId="7" fillId="0" borderId="7" xfId="0" applyNumberFormat="1" applyFont="1" applyFill="1" applyBorder="1" applyAlignment="1">
      <alignment horizontal="right" vertical="top" shrinkToFit="1"/>
    </xf>
    <xf numFmtId="164" fontId="7" fillId="0" borderId="44" xfId="0" applyNumberFormat="1" applyFont="1" applyFill="1" applyBorder="1" applyAlignment="1">
      <alignment horizontal="right" vertical="top" shrinkToFit="1"/>
    </xf>
    <xf numFmtId="164" fontId="7" fillId="0" borderId="45" xfId="0" applyNumberFormat="1" applyFont="1" applyFill="1" applyBorder="1" applyAlignment="1">
      <alignment horizontal="right" vertical="top" shrinkToFit="1"/>
    </xf>
    <xf numFmtId="164" fontId="7" fillId="0" borderId="45" xfId="0" applyNumberFormat="1" applyFont="1" applyFill="1" applyBorder="1" applyAlignment="1">
      <alignment horizontal="right" wrapText="1"/>
    </xf>
    <xf numFmtId="164" fontId="7" fillId="0" borderId="46" xfId="0" applyNumberFormat="1" applyFont="1" applyFill="1" applyBorder="1" applyAlignment="1">
      <alignment horizontal="right" vertical="top" shrinkToFit="1"/>
    </xf>
    <xf numFmtId="164" fontId="7" fillId="0" borderId="44" xfId="0" applyNumberFormat="1" applyFont="1" applyFill="1" applyBorder="1" applyAlignment="1">
      <alignment horizontal="right" wrapText="1"/>
    </xf>
    <xf numFmtId="164" fontId="7" fillId="2" borderId="7" xfId="0" applyNumberFormat="1" applyFont="1" applyFill="1" applyBorder="1" applyAlignment="1">
      <alignment horizontal="right" wrapText="1"/>
    </xf>
    <xf numFmtId="164" fontId="7" fillId="2" borderId="44" xfId="0" applyNumberFormat="1" applyFont="1" applyFill="1" applyBorder="1" applyAlignment="1">
      <alignment horizontal="right" wrapText="1"/>
    </xf>
    <xf numFmtId="164" fontId="7" fillId="2" borderId="45" xfId="0" applyNumberFormat="1" applyFont="1" applyFill="1" applyBorder="1" applyAlignment="1">
      <alignment horizontal="right" vertical="top" shrinkToFit="1"/>
    </xf>
    <xf numFmtId="164" fontId="7" fillId="2" borderId="45" xfId="0" applyNumberFormat="1" applyFont="1" applyFill="1" applyBorder="1" applyAlignment="1">
      <alignment horizontal="right" wrapText="1"/>
    </xf>
    <xf numFmtId="164" fontId="7" fillId="2" borderId="46" xfId="0" applyNumberFormat="1" applyFont="1" applyFill="1" applyBorder="1" applyAlignment="1">
      <alignment horizontal="right" vertical="top" shrinkToFit="1"/>
    </xf>
    <xf numFmtId="164" fontId="15" fillId="3" borderId="41" xfId="0" applyNumberFormat="1" applyFont="1" applyFill="1" applyBorder="1" applyAlignment="1">
      <alignment horizontal="right" wrapText="1"/>
    </xf>
    <xf numFmtId="164" fontId="15" fillId="3" borderId="42" xfId="0" applyNumberFormat="1" applyFont="1" applyFill="1" applyBorder="1" applyAlignment="1">
      <alignment horizontal="right" vertical="top" shrinkToFit="1"/>
    </xf>
    <xf numFmtId="164" fontId="15" fillId="3" borderId="42" xfId="0" applyNumberFormat="1" applyFont="1" applyFill="1" applyBorder="1" applyAlignment="1">
      <alignment horizontal="right" wrapText="1"/>
    </xf>
    <xf numFmtId="164" fontId="15" fillId="3" borderId="43" xfId="0" applyNumberFormat="1" applyFont="1" applyFill="1" applyBorder="1" applyAlignment="1">
      <alignment horizontal="right" vertical="top" shrinkToFit="1"/>
    </xf>
    <xf numFmtId="164" fontId="7" fillId="2" borderId="12" xfId="0" applyNumberFormat="1" applyFont="1" applyFill="1" applyBorder="1" applyAlignment="1">
      <alignment horizontal="right" wrapText="1"/>
    </xf>
    <xf numFmtId="164" fontId="7" fillId="2" borderId="47" xfId="0" applyNumberFormat="1" applyFont="1" applyFill="1" applyBorder="1" applyAlignment="1">
      <alignment horizontal="right" wrapText="1"/>
    </xf>
    <xf numFmtId="164" fontId="7" fillId="2" borderId="48" xfId="0" applyNumberFormat="1" applyFont="1" applyFill="1" applyBorder="1" applyAlignment="1">
      <alignment horizontal="right" wrapText="1"/>
    </xf>
    <xf numFmtId="164" fontId="7" fillId="2" borderId="49" xfId="0" applyNumberFormat="1" applyFont="1" applyFill="1" applyBorder="1" applyAlignment="1">
      <alignment horizontal="right" wrapText="1"/>
    </xf>
    <xf numFmtId="164" fontId="7" fillId="2" borderId="50" xfId="0" applyNumberFormat="1" applyFont="1" applyFill="1" applyBorder="1" applyAlignment="1">
      <alignment horizontal="right" wrapText="1"/>
    </xf>
    <xf numFmtId="164" fontId="7" fillId="2" borderId="53" xfId="0" applyNumberFormat="1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left" wrapText="1"/>
    </xf>
    <xf numFmtId="164" fontId="7" fillId="0" borderId="7" xfId="0" applyNumberFormat="1" applyFont="1" applyFill="1" applyBorder="1" applyAlignment="1">
      <alignment horizontal="right" wrapText="1"/>
    </xf>
    <xf numFmtId="164" fontId="7" fillId="0" borderId="46" xfId="0" applyNumberFormat="1" applyFont="1" applyFill="1" applyBorder="1" applyAlignment="1">
      <alignment horizontal="right" wrapText="1"/>
    </xf>
    <xf numFmtId="164" fontId="7" fillId="2" borderId="46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left" vertical="top" wrapText="1"/>
    </xf>
    <xf numFmtId="164" fontId="7" fillId="0" borderId="14" xfId="0" applyNumberFormat="1" applyFont="1" applyFill="1" applyBorder="1" applyAlignment="1">
      <alignment horizontal="right" vertical="top" shrinkToFit="1"/>
    </xf>
    <xf numFmtId="164" fontId="7" fillId="0" borderId="51" xfId="0" applyNumberFormat="1" applyFont="1" applyFill="1" applyBorder="1" applyAlignment="1">
      <alignment horizontal="right" vertical="top" shrinkToFit="1"/>
    </xf>
    <xf numFmtId="164" fontId="7" fillId="0" borderId="52" xfId="0" applyNumberFormat="1" applyFont="1" applyFill="1" applyBorder="1" applyAlignment="1">
      <alignment horizontal="right" wrapText="1"/>
    </xf>
    <xf numFmtId="164" fontId="7" fillId="0" borderId="52" xfId="0" applyNumberFormat="1" applyFont="1" applyFill="1" applyBorder="1" applyAlignment="1">
      <alignment horizontal="right" vertical="top" shrinkToFit="1"/>
    </xf>
    <xf numFmtId="164" fontId="7" fillId="0" borderId="55" xfId="0" applyNumberFormat="1" applyFont="1" applyFill="1" applyBorder="1" applyAlignment="1">
      <alignment horizontal="right" wrapText="1"/>
    </xf>
    <xf numFmtId="164" fontId="7" fillId="2" borderId="54" xfId="0" applyNumberFormat="1" applyFont="1" applyFill="1" applyBorder="1" applyAlignment="1">
      <alignment horizontal="right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164" fontId="7" fillId="0" borderId="51" xfId="0" applyNumberFormat="1" applyFont="1" applyFill="1" applyBorder="1" applyAlignment="1">
      <alignment horizontal="right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10" fontId="7" fillId="0" borderId="7" xfId="3" applyNumberFormat="1" applyFont="1" applyFill="1" applyBorder="1" applyAlignment="1">
      <alignment horizontal="right" vertical="top" shrinkToFit="1"/>
    </xf>
    <xf numFmtId="44" fontId="15" fillId="3" borderId="27" xfId="2" applyFont="1" applyFill="1" applyBorder="1" applyAlignment="1">
      <alignment vertical="center"/>
    </xf>
    <xf numFmtId="44" fontId="15" fillId="3" borderId="31" xfId="2" applyFont="1" applyFill="1" applyBorder="1" applyAlignment="1">
      <alignment vertical="center"/>
    </xf>
    <xf numFmtId="44" fontId="7" fillId="0" borderId="0" xfId="0" applyNumberFormat="1" applyFont="1" applyFill="1" applyBorder="1" applyAlignment="1">
      <alignment horizontal="left" vertical="top"/>
    </xf>
    <xf numFmtId="2" fontId="7" fillId="0" borderId="0" xfId="0" applyNumberFormat="1" applyFont="1" applyFill="1" applyBorder="1" applyAlignment="1">
      <alignment horizontal="right" vertical="top"/>
    </xf>
    <xf numFmtId="165" fontId="9" fillId="0" borderId="29" xfId="0" applyNumberFormat="1" applyFont="1" applyBorder="1"/>
    <xf numFmtId="0" fontId="9" fillId="0" borderId="28" xfId="0" applyFont="1" applyFill="1" applyBorder="1" applyAlignment="1">
      <alignment horizontal="left"/>
    </xf>
    <xf numFmtId="44" fontId="9" fillId="0" borderId="29" xfId="0" applyNumberFormat="1" applyFont="1" applyFill="1" applyBorder="1" applyAlignment="1">
      <alignment horizontal="center"/>
    </xf>
    <xf numFmtId="9" fontId="7" fillId="0" borderId="0" xfId="0" applyNumberFormat="1" applyFont="1"/>
    <xf numFmtId="6" fontId="7" fillId="2" borderId="59" xfId="2" applyNumberFormat="1" applyFont="1" applyFill="1" applyBorder="1" applyAlignment="1">
      <alignment vertical="center"/>
    </xf>
    <xf numFmtId="6" fontId="7" fillId="2" borderId="0" xfId="2" applyNumberFormat="1" applyFont="1" applyFill="1" applyBorder="1" applyAlignment="1">
      <alignment vertical="center"/>
    </xf>
    <xf numFmtId="6" fontId="7" fillId="2" borderId="60" xfId="2" applyNumberFormat="1" applyFont="1" applyFill="1" applyBorder="1" applyAlignment="1">
      <alignment vertical="center"/>
    </xf>
    <xf numFmtId="44" fontId="15" fillId="0" borderId="58" xfId="2" applyFont="1" applyBorder="1"/>
    <xf numFmtId="44" fontId="15" fillId="0" borderId="0" xfId="2" applyFont="1" applyBorder="1"/>
    <xf numFmtId="44" fontId="15" fillId="0" borderId="15" xfId="2" applyFont="1" applyBorder="1"/>
    <xf numFmtId="43" fontId="5" fillId="0" borderId="0" xfId="25806" applyFont="1" applyFill="1" applyAlignment="1">
      <alignment horizontal="right" vertical="center"/>
    </xf>
    <xf numFmtId="164" fontId="15" fillId="0" borderId="0" xfId="1" applyNumberFormat="1" applyFont="1" applyFill="1" applyBorder="1" applyAlignment="1">
      <alignment horizontal="left" vertical="center"/>
    </xf>
    <xf numFmtId="0" fontId="0" fillId="0" borderId="136" xfId="0" applyBorder="1" applyAlignment="1">
      <alignment horizontal="left"/>
    </xf>
    <xf numFmtId="0" fontId="0" fillId="0" borderId="137" xfId="0" applyBorder="1" applyAlignment="1">
      <alignment horizontal="left"/>
    </xf>
    <xf numFmtId="174" fontId="0" fillId="0" borderId="0" xfId="0" applyNumberFormat="1"/>
    <xf numFmtId="3" fontId="0" fillId="0" borderId="0" xfId="0" applyNumberFormat="1"/>
    <xf numFmtId="10" fontId="0" fillId="0" borderId="144" xfId="3" applyNumberFormat="1" applyFont="1" applyBorder="1"/>
    <xf numFmtId="0" fontId="0" fillId="0" borderId="145" xfId="0" applyBorder="1" applyAlignment="1">
      <alignment horizontal="left"/>
    </xf>
    <xf numFmtId="0" fontId="0" fillId="0" borderId="144" xfId="0" applyBorder="1" applyAlignment="1">
      <alignment horizontal="left"/>
    </xf>
    <xf numFmtId="49" fontId="302" fillId="0" borderId="145" xfId="0" applyNumberFormat="1" applyFont="1" applyBorder="1" applyAlignment="1">
      <alignment horizontal="left" vertical="center"/>
    </xf>
    <xf numFmtId="49" fontId="302" fillId="0" borderId="144" xfId="0" applyNumberFormat="1" applyFont="1" applyBorder="1" applyAlignment="1">
      <alignment horizontal="left" vertical="center" wrapText="1"/>
    </xf>
    <xf numFmtId="0" fontId="0" fillId="0" borderId="145" xfId="0" applyBorder="1"/>
    <xf numFmtId="49" fontId="302" fillId="0" borderId="144" xfId="0" applyNumberFormat="1" applyFont="1" applyBorder="1" applyAlignment="1">
      <alignment horizontal="left" vertical="center"/>
    </xf>
    <xf numFmtId="0" fontId="0" fillId="0" borderId="0" xfId="0"/>
    <xf numFmtId="0" fontId="0" fillId="0" borderId="144" xfId="0" applyBorder="1"/>
    <xf numFmtId="0" fontId="303" fillId="0" borderId="0" xfId="25871"/>
    <xf numFmtId="0" fontId="15" fillId="0" borderId="145" xfId="0" applyFont="1" applyFill="1" applyBorder="1" applyAlignment="1">
      <alignment horizontal="left" vertical="top"/>
    </xf>
    <xf numFmtId="0" fontId="15" fillId="0" borderId="140" xfId="0" applyFont="1" applyFill="1" applyBorder="1" applyAlignment="1">
      <alignment horizontal="left" vertical="top"/>
    </xf>
    <xf numFmtId="3" fontId="15" fillId="0" borderId="144" xfId="0" applyNumberFormat="1" applyFont="1" applyFill="1" applyBorder="1" applyAlignment="1">
      <alignment horizontal="right" vertical="top"/>
    </xf>
    <xf numFmtId="10" fontId="0" fillId="0" borderId="0" xfId="0" applyNumberFormat="1" applyFill="1" applyBorder="1" applyAlignment="1">
      <alignment horizontal="left" vertical="top"/>
    </xf>
    <xf numFmtId="3" fontId="15" fillId="0" borderId="144" xfId="1" applyNumberFormat="1" applyFont="1" applyFill="1" applyBorder="1" applyAlignment="1">
      <alignment horizontal="right" vertical="center"/>
    </xf>
    <xf numFmtId="44" fontId="15" fillId="0" borderId="141" xfId="2" applyNumberFormat="1" applyFont="1" applyFill="1" applyBorder="1" applyAlignment="1">
      <alignment horizontal="right" vertical="center"/>
    </xf>
    <xf numFmtId="0" fontId="15" fillId="13" borderId="44" xfId="0" applyFont="1" applyFill="1" applyBorder="1" applyAlignment="1">
      <alignment horizontal="center" vertical="center" wrapText="1"/>
    </xf>
    <xf numFmtId="0" fontId="15" fillId="13" borderId="45" xfId="0" applyFont="1" applyFill="1" applyBorder="1" applyAlignment="1">
      <alignment horizontal="center" vertical="center" wrapText="1"/>
    </xf>
    <xf numFmtId="0" fontId="15" fillId="13" borderId="46" xfId="0" applyFont="1" applyFill="1" applyBorder="1" applyAlignment="1">
      <alignment horizontal="center" vertical="center" wrapText="1"/>
    </xf>
    <xf numFmtId="0" fontId="15" fillId="14" borderId="39" xfId="0" applyFont="1" applyFill="1" applyBorder="1" applyAlignment="1">
      <alignment horizontal="right" vertical="center"/>
    </xf>
    <xf numFmtId="0" fontId="15" fillId="14" borderId="39" xfId="0" applyFont="1" applyFill="1" applyBorder="1" applyAlignment="1">
      <alignment horizontal="right" vertical="top"/>
    </xf>
    <xf numFmtId="0" fontId="303" fillId="0" borderId="138" xfId="25871" applyBorder="1"/>
    <xf numFmtId="44" fontId="303" fillId="0" borderId="138" xfId="2" applyFont="1" applyBorder="1"/>
    <xf numFmtId="0" fontId="303" fillId="0" borderId="0" xfId="25871" applyBorder="1"/>
    <xf numFmtId="44" fontId="303" fillId="0" borderId="0" xfId="2" applyFont="1" applyBorder="1"/>
    <xf numFmtId="0" fontId="303" fillId="0" borderId="142" xfId="25871" applyBorder="1"/>
    <xf numFmtId="44" fontId="303" fillId="0" borderId="142" xfId="2" applyFont="1" applyBorder="1"/>
    <xf numFmtId="9" fontId="303" fillId="0" borderId="138" xfId="3" applyFont="1" applyBorder="1"/>
    <xf numFmtId="9" fontId="303" fillId="0" borderId="0" xfId="3" applyFont="1" applyBorder="1"/>
    <xf numFmtId="9" fontId="303" fillId="0" borderId="142" xfId="3" applyFont="1" applyBorder="1"/>
    <xf numFmtId="0" fontId="304" fillId="0" borderId="138" xfId="25871" applyFont="1" applyBorder="1"/>
    <xf numFmtId="0" fontId="304" fillId="0" borderId="0" xfId="25871" applyFont="1" applyBorder="1"/>
    <xf numFmtId="0" fontId="304" fillId="12" borderId="138" xfId="25871" applyFont="1" applyFill="1" applyBorder="1"/>
    <xf numFmtId="44" fontId="304" fillId="12" borderId="138" xfId="2" applyFont="1" applyFill="1" applyBorder="1"/>
    <xf numFmtId="9" fontId="304" fillId="12" borderId="138" xfId="3" applyFont="1" applyFill="1" applyBorder="1"/>
    <xf numFmtId="0" fontId="304" fillId="12" borderId="0" xfId="25871" applyFont="1" applyFill="1" applyBorder="1"/>
    <xf numFmtId="44" fontId="304" fillId="12" borderId="0" xfId="2" applyFont="1" applyFill="1" applyBorder="1"/>
    <xf numFmtId="9" fontId="304" fillId="12" borderId="0" xfId="3" applyFont="1" applyFill="1" applyBorder="1"/>
    <xf numFmtId="0" fontId="304" fillId="12" borderId="142" xfId="25871" applyFont="1" applyFill="1" applyBorder="1"/>
    <xf numFmtId="44" fontId="304" fillId="12" borderId="142" xfId="2" applyFont="1" applyFill="1" applyBorder="1"/>
    <xf numFmtId="0" fontId="304" fillId="12" borderId="142" xfId="25871" applyFont="1" applyFill="1" applyBorder="1" applyAlignment="1">
      <alignment horizontal="center" vertical="center"/>
    </xf>
    <xf numFmtId="0" fontId="5" fillId="14" borderId="146" xfId="0" applyFont="1" applyFill="1" applyBorder="1" applyAlignment="1"/>
    <xf numFmtId="0" fontId="5" fillId="14" borderId="135" xfId="0" applyFont="1" applyFill="1" applyBorder="1" applyAlignment="1"/>
    <xf numFmtId="174" fontId="5" fillId="14" borderId="135" xfId="0" applyNumberFormat="1" applyFont="1" applyFill="1" applyBorder="1"/>
    <xf numFmtId="3" fontId="5" fillId="14" borderId="135" xfId="0" applyNumberFormat="1" applyFont="1" applyFill="1" applyBorder="1"/>
    <xf numFmtId="10" fontId="5" fillId="14" borderId="147" xfId="0" applyNumberFormat="1" applyFont="1" applyFill="1" applyBorder="1"/>
    <xf numFmtId="0" fontId="5" fillId="14" borderId="147" xfId="0" applyFont="1" applyFill="1" applyBorder="1" applyAlignment="1"/>
    <xf numFmtId="0" fontId="17" fillId="12" borderId="23" xfId="0" applyFont="1" applyFill="1" applyBorder="1" applyAlignment="1">
      <alignment horizontal="center"/>
    </xf>
    <xf numFmtId="0" fontId="17" fillId="12" borderId="23" xfId="0" applyFont="1" applyFill="1" applyBorder="1"/>
    <xf numFmtId="167" fontId="17" fillId="14" borderId="23" xfId="0" applyNumberFormat="1" applyFont="1" applyFill="1" applyBorder="1"/>
    <xf numFmtId="6" fontId="4" fillId="2" borderId="60" xfId="2" applyNumberFormat="1" applyFont="1" applyFill="1" applyBorder="1" applyAlignment="1">
      <alignment vertical="center"/>
    </xf>
    <xf numFmtId="9" fontId="9" fillId="0" borderId="29" xfId="3" applyNumberFormat="1" applyFont="1" applyBorder="1"/>
    <xf numFmtId="6" fontId="15" fillId="0" borderId="58" xfId="2" applyNumberFormat="1" applyFont="1" applyBorder="1"/>
    <xf numFmtId="6" fontId="15" fillId="0" borderId="0" xfId="2" applyNumberFormat="1" applyFont="1" applyBorder="1"/>
    <xf numFmtId="0" fontId="18" fillId="14" borderId="14" xfId="0" applyFont="1" applyFill="1" applyBorder="1" applyAlignment="1">
      <alignment horizontal="center" vertical="center" wrapText="1"/>
    </xf>
    <xf numFmtId="0" fontId="18" fillId="14" borderId="11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15" fillId="13" borderId="41" xfId="0" applyFont="1" applyFill="1" applyBorder="1" applyAlignment="1">
      <alignment horizontal="center" vertical="center" wrapText="1"/>
    </xf>
    <xf numFmtId="0" fontId="15" fillId="13" borderId="42" xfId="0" applyFont="1" applyFill="1" applyBorder="1" applyAlignment="1">
      <alignment horizontal="center" vertical="center" wrapText="1"/>
    </xf>
    <xf numFmtId="0" fontId="15" fillId="13" borderId="43" xfId="0" applyFont="1" applyFill="1" applyBorder="1" applyAlignment="1">
      <alignment horizontal="center" vertical="center" wrapText="1"/>
    </xf>
    <xf numFmtId="0" fontId="15" fillId="14" borderId="42" xfId="0" applyFont="1" applyFill="1" applyBorder="1" applyAlignment="1">
      <alignment horizontal="center" vertical="center" wrapText="1"/>
    </xf>
    <xf numFmtId="0" fontId="15" fillId="14" borderId="43" xfId="0" applyFont="1" applyFill="1" applyBorder="1" applyAlignment="1">
      <alignment horizontal="center" vertical="center" wrapText="1"/>
    </xf>
    <xf numFmtId="0" fontId="15" fillId="14" borderId="41" xfId="0" applyFont="1" applyFill="1" applyBorder="1" applyAlignment="1">
      <alignment horizontal="center" vertical="center" wrapText="1"/>
    </xf>
    <xf numFmtId="164" fontId="7" fillId="4" borderId="45" xfId="0" applyNumberFormat="1" applyFont="1" applyFill="1" applyBorder="1" applyAlignment="1">
      <alignment horizontal="right" vertical="top"/>
    </xf>
    <xf numFmtId="164" fontId="15" fillId="5" borderId="52" xfId="0" applyNumberFormat="1" applyFont="1" applyFill="1" applyBorder="1" applyAlignment="1">
      <alignment horizontal="right" vertical="top"/>
    </xf>
    <xf numFmtId="164" fontId="7" fillId="3" borderId="45" xfId="0" applyNumberFormat="1" applyFont="1" applyFill="1" applyBorder="1" applyAlignment="1">
      <alignment horizontal="right" vertical="top"/>
    </xf>
    <xf numFmtId="164" fontId="15" fillId="5" borderId="45" xfId="0" applyNumberFormat="1" applyFont="1" applyFill="1" applyBorder="1" applyAlignment="1">
      <alignment horizontal="right" vertical="top"/>
    </xf>
    <xf numFmtId="0" fontId="15" fillId="111" borderId="38" xfId="0" applyFont="1" applyFill="1" applyBorder="1" applyAlignment="1">
      <alignment horizontal="center" vertical="top"/>
    </xf>
    <xf numFmtId="0" fontId="15" fillId="111" borderId="39" xfId="0" applyFont="1" applyFill="1" applyBorder="1" applyAlignment="1">
      <alignment horizontal="center" vertical="top"/>
    </xf>
    <xf numFmtId="0" fontId="15" fillId="111" borderId="40" xfId="0" applyFont="1" applyFill="1" applyBorder="1" applyAlignment="1">
      <alignment horizontal="center" vertical="top"/>
    </xf>
    <xf numFmtId="0" fontId="4" fillId="3" borderId="26" xfId="0" applyFont="1" applyFill="1" applyBorder="1" applyAlignment="1">
      <alignment horizontal="right" vertical="top"/>
    </xf>
    <xf numFmtId="0" fontId="7" fillId="3" borderId="58" xfId="0" applyFont="1" applyFill="1" applyBorder="1" applyAlignment="1">
      <alignment horizontal="right" vertical="top"/>
    </xf>
    <xf numFmtId="0" fontId="7" fillId="3" borderId="30" xfId="0" applyFont="1" applyFill="1" applyBorder="1" applyAlignment="1">
      <alignment horizontal="right" vertical="top"/>
    </xf>
    <xf numFmtId="0" fontId="7" fillId="3" borderId="15" xfId="0" applyFont="1" applyFill="1" applyBorder="1" applyAlignment="1">
      <alignment horizontal="right" vertical="top"/>
    </xf>
    <xf numFmtId="164" fontId="7" fillId="2" borderId="53" xfId="0" applyNumberFormat="1" applyFont="1" applyFill="1" applyBorder="1" applyAlignment="1">
      <alignment horizontal="right" vertical="top"/>
    </xf>
    <xf numFmtId="164" fontId="7" fillId="2" borderId="49" xfId="0" applyNumberFormat="1" applyFont="1" applyFill="1" applyBorder="1" applyAlignment="1">
      <alignment horizontal="right" vertical="top"/>
    </xf>
    <xf numFmtId="164" fontId="7" fillId="3" borderId="44" xfId="0" applyNumberFormat="1" applyFont="1" applyFill="1" applyBorder="1" applyAlignment="1">
      <alignment horizontal="right" vertical="top"/>
    </xf>
    <xf numFmtId="164" fontId="7" fillId="4" borderId="44" xfId="0" applyNumberFormat="1" applyFont="1" applyFill="1" applyBorder="1" applyAlignment="1">
      <alignment horizontal="right" vertical="top"/>
    </xf>
    <xf numFmtId="164" fontId="15" fillId="5" borderId="44" xfId="0" applyNumberFormat="1" applyFont="1" applyFill="1" applyBorder="1" applyAlignment="1">
      <alignment horizontal="right" vertical="top"/>
    </xf>
    <xf numFmtId="0" fontId="18" fillId="13" borderId="41" xfId="0" applyFont="1" applyFill="1" applyBorder="1" applyAlignment="1">
      <alignment horizontal="center" vertical="center" wrapText="1"/>
    </xf>
    <xf numFmtId="0" fontId="18" fillId="13" borderId="42" xfId="0" applyFont="1" applyFill="1" applyBorder="1" applyAlignment="1">
      <alignment horizontal="center" vertical="center" wrapText="1"/>
    </xf>
    <xf numFmtId="0" fontId="18" fillId="13" borderId="43" xfId="0" applyFont="1" applyFill="1" applyBorder="1" applyAlignment="1">
      <alignment horizontal="center" vertical="center" wrapText="1"/>
    </xf>
    <xf numFmtId="0" fontId="15" fillId="111" borderId="5" xfId="0" applyFont="1" applyFill="1" applyBorder="1" applyAlignment="1">
      <alignment horizontal="center" vertical="center" wrapText="1"/>
    </xf>
    <xf numFmtId="0" fontId="15" fillId="111" borderId="0" xfId="0" applyFont="1" applyFill="1" applyBorder="1" applyAlignment="1">
      <alignment horizontal="center" vertical="center" wrapText="1"/>
    </xf>
    <xf numFmtId="0" fontId="15" fillId="111" borderId="11" xfId="0" applyFont="1" applyFill="1" applyBorder="1" applyAlignment="1">
      <alignment horizontal="center" vertical="center" wrapText="1"/>
    </xf>
    <xf numFmtId="0" fontId="15" fillId="111" borderId="4" xfId="0" applyFont="1" applyFill="1" applyBorder="1" applyAlignment="1">
      <alignment horizontal="center" vertical="center" wrapText="1"/>
    </xf>
    <xf numFmtId="0" fontId="15" fillId="111" borderId="7" xfId="0" applyFont="1" applyFill="1" applyBorder="1" applyAlignment="1">
      <alignment horizontal="center" vertical="center" wrapText="1"/>
    </xf>
    <xf numFmtId="0" fontId="15" fillId="111" borderId="14" xfId="0" applyFont="1" applyFill="1" applyBorder="1" applyAlignment="1">
      <alignment horizontal="center" vertical="center" wrapText="1"/>
    </xf>
    <xf numFmtId="164" fontId="15" fillId="5" borderId="51" xfId="0" applyNumberFormat="1" applyFont="1" applyFill="1" applyBorder="1" applyAlignment="1">
      <alignment horizontal="right" vertical="top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right" vertical="top" wrapText="1"/>
    </xf>
    <xf numFmtId="0" fontId="18" fillId="3" borderId="2" xfId="0" applyFont="1" applyFill="1" applyBorder="1" applyAlignment="1">
      <alignment horizontal="right" vertical="top" wrapText="1"/>
    </xf>
    <xf numFmtId="0" fontId="18" fillId="3" borderId="3" xfId="0" applyFont="1" applyFill="1" applyBorder="1" applyAlignment="1">
      <alignment horizontal="right" vertical="top" wrapText="1"/>
    </xf>
    <xf numFmtId="164" fontId="7" fillId="4" borderId="46" xfId="0" applyNumberFormat="1" applyFont="1" applyFill="1" applyBorder="1" applyAlignment="1">
      <alignment horizontal="right" vertical="top"/>
    </xf>
    <xf numFmtId="164" fontId="7" fillId="3" borderId="46" xfId="0" applyNumberFormat="1" applyFont="1" applyFill="1" applyBorder="1" applyAlignment="1">
      <alignment horizontal="right" vertical="top"/>
    </xf>
    <xf numFmtId="164" fontId="15" fillId="5" borderId="55" xfId="0" applyNumberFormat="1" applyFont="1" applyFill="1" applyBorder="1" applyAlignment="1">
      <alignment horizontal="right" vertical="top"/>
    </xf>
    <xf numFmtId="164" fontId="7" fillId="2" borderId="54" xfId="0" applyNumberFormat="1" applyFont="1" applyFill="1" applyBorder="1" applyAlignment="1">
      <alignment horizontal="right" vertical="top"/>
    </xf>
    <xf numFmtId="164" fontId="15" fillId="5" borderId="46" xfId="0" applyNumberFormat="1" applyFont="1" applyFill="1" applyBorder="1" applyAlignment="1">
      <alignment horizontal="right" vertical="top"/>
    </xf>
    <xf numFmtId="0" fontId="18" fillId="2" borderId="7" xfId="0" applyFont="1" applyFill="1" applyBorder="1" applyAlignment="1">
      <alignment horizontal="center" vertical="top" wrapText="1"/>
    </xf>
    <xf numFmtId="0" fontId="18" fillId="2" borderId="8" xfId="0" applyFont="1" applyFill="1" applyBorder="1" applyAlignment="1">
      <alignment horizontal="center" vertical="top" wrapText="1"/>
    </xf>
    <xf numFmtId="0" fontId="15" fillId="5" borderId="7" xfId="0" applyFont="1" applyFill="1" applyBorder="1" applyAlignment="1">
      <alignment horizontal="right" vertical="top"/>
    </xf>
    <xf numFmtId="0" fontId="15" fillId="5" borderId="0" xfId="0" applyFont="1" applyFill="1" applyBorder="1" applyAlignment="1">
      <alignment horizontal="right" vertical="top"/>
    </xf>
    <xf numFmtId="0" fontId="15" fillId="5" borderId="8" xfId="0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right" vertical="top"/>
    </xf>
    <xf numFmtId="0" fontId="7" fillId="2" borderId="5" xfId="0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right" vertical="top"/>
    </xf>
    <xf numFmtId="0" fontId="7" fillId="3" borderId="7" xfId="0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right" vertical="top"/>
    </xf>
    <xf numFmtId="0" fontId="7" fillId="3" borderId="8" xfId="0" applyFont="1" applyFill="1" applyBorder="1" applyAlignment="1">
      <alignment horizontal="right" vertical="top"/>
    </xf>
    <xf numFmtId="0" fontId="7" fillId="4" borderId="7" xfId="0" applyFont="1" applyFill="1" applyBorder="1" applyAlignment="1">
      <alignment horizontal="right" vertical="top"/>
    </xf>
    <xf numFmtId="0" fontId="7" fillId="4" borderId="0" xfId="0" applyFont="1" applyFill="1" applyBorder="1" applyAlignment="1">
      <alignment horizontal="right" vertical="top"/>
    </xf>
    <xf numFmtId="0" fontId="7" fillId="4" borderId="8" xfId="0" applyFont="1" applyFill="1" applyBorder="1" applyAlignment="1">
      <alignment horizontal="right" vertical="top"/>
    </xf>
    <xf numFmtId="0" fontId="15" fillId="112" borderId="146" xfId="0" applyFont="1" applyFill="1" applyBorder="1" applyAlignment="1">
      <alignment horizontal="center" vertical="center"/>
    </xf>
    <xf numFmtId="0" fontId="15" fillId="112" borderId="147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2" borderId="0" xfId="0" applyFont="1" applyFill="1" applyBorder="1" applyAlignment="1">
      <alignment horizontal="right" vertical="center"/>
    </xf>
    <xf numFmtId="0" fontId="9" fillId="3" borderId="5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6" xfId="0" applyFont="1" applyFill="1" applyBorder="1" applyAlignment="1">
      <alignment horizontal="left"/>
    </xf>
    <xf numFmtId="0" fontId="9" fillId="0" borderId="58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8" borderId="24" xfId="0" applyFont="1" applyFill="1" applyBorder="1" applyAlignment="1">
      <alignment horizontal="center"/>
    </xf>
    <xf numFmtId="0" fontId="9" fillId="8" borderId="25" xfId="0" applyFont="1" applyFill="1" applyBorder="1" applyAlignment="1">
      <alignment horizontal="center"/>
    </xf>
    <xf numFmtId="0" fontId="10" fillId="2" borderId="59" xfId="0" applyFont="1" applyFill="1" applyBorder="1" applyAlignment="1">
      <alignment horizontal="right" vertical="center"/>
    </xf>
    <xf numFmtId="0" fontId="9" fillId="2" borderId="60" xfId="0" applyFont="1" applyFill="1" applyBorder="1" applyAlignment="1">
      <alignment horizontal="right" vertical="center"/>
    </xf>
    <xf numFmtId="0" fontId="15" fillId="5" borderId="38" xfId="0" applyFont="1" applyFill="1" applyBorder="1" applyAlignment="1">
      <alignment horizontal="center"/>
    </xf>
    <xf numFmtId="0" fontId="15" fillId="5" borderId="39" xfId="0" applyFont="1" applyFill="1" applyBorder="1" applyAlignment="1">
      <alignment horizontal="center"/>
    </xf>
    <xf numFmtId="0" fontId="15" fillId="5" borderId="40" xfId="0" applyFont="1" applyFill="1" applyBorder="1" applyAlignment="1">
      <alignment horizontal="center"/>
    </xf>
    <xf numFmtId="0" fontId="8" fillId="3" borderId="145" xfId="0" applyFont="1" applyFill="1" applyBorder="1" applyAlignment="1">
      <alignment horizontal="center" vertical="center"/>
    </xf>
    <xf numFmtId="0" fontId="8" fillId="3" borderId="140" xfId="0" applyFont="1" applyFill="1" applyBorder="1" applyAlignment="1">
      <alignment horizontal="center" vertical="center"/>
    </xf>
    <xf numFmtId="0" fontId="8" fillId="3" borderId="144" xfId="0" applyFont="1" applyFill="1" applyBorder="1" applyAlignment="1">
      <alignment horizontal="center" vertical="center"/>
    </xf>
    <xf numFmtId="0" fontId="8" fillId="3" borderId="141" xfId="0" applyFont="1" applyFill="1" applyBorder="1" applyAlignment="1">
      <alignment horizontal="center" vertical="center"/>
    </xf>
    <xf numFmtId="0" fontId="17" fillId="14" borderId="23" xfId="0" applyFont="1" applyFill="1" applyBorder="1" applyAlignment="1">
      <alignment horizontal="right"/>
    </xf>
    <xf numFmtId="0" fontId="17" fillId="12" borderId="23" xfId="0" applyFont="1" applyFill="1" applyBorder="1" applyAlignment="1">
      <alignment horizontal="center"/>
    </xf>
    <xf numFmtId="0" fontId="17" fillId="14" borderId="58" xfId="0" applyFont="1" applyFill="1" applyBorder="1" applyAlignment="1">
      <alignment horizontal="right"/>
    </xf>
    <xf numFmtId="0" fontId="17" fillId="14" borderId="27" xfId="0" applyFont="1" applyFill="1" applyBorder="1" applyAlignment="1">
      <alignment horizontal="right"/>
    </xf>
    <xf numFmtId="0" fontId="8" fillId="12" borderId="148" xfId="0" applyFont="1" applyFill="1" applyBorder="1" applyAlignment="1">
      <alignment horizontal="center" vertical="center" wrapText="1"/>
    </xf>
    <xf numFmtId="0" fontId="8" fillId="12" borderId="37" xfId="0" applyFont="1" applyFill="1" applyBorder="1" applyAlignment="1">
      <alignment horizontal="center" vertical="center" wrapText="1"/>
    </xf>
    <xf numFmtId="321" fontId="8" fillId="12" borderId="136" xfId="0" applyNumberFormat="1" applyFont="1" applyFill="1" applyBorder="1" applyAlignment="1">
      <alignment horizontal="center" vertical="center" wrapText="1"/>
    </xf>
    <xf numFmtId="321" fontId="8" fillId="12" borderId="140" xfId="0" applyNumberFormat="1" applyFont="1" applyFill="1" applyBorder="1" applyAlignment="1">
      <alignment horizontal="center" vertical="center" wrapText="1"/>
    </xf>
    <xf numFmtId="0" fontId="8" fillId="12" borderId="139" xfId="0" applyFont="1" applyFill="1" applyBorder="1" applyAlignment="1">
      <alignment horizontal="center" vertical="center" wrapText="1"/>
    </xf>
    <xf numFmtId="0" fontId="8" fillId="12" borderId="143" xfId="0" applyFont="1" applyFill="1" applyBorder="1" applyAlignment="1">
      <alignment horizontal="center" vertical="center" wrapText="1"/>
    </xf>
    <xf numFmtId="0" fontId="8" fillId="12" borderId="136" xfId="0" applyFont="1" applyFill="1" applyBorder="1" applyAlignment="1">
      <alignment horizontal="center" vertical="center"/>
    </xf>
    <xf numFmtId="0" fontId="8" fillId="12" borderId="137" xfId="0" applyFont="1" applyFill="1" applyBorder="1" applyAlignment="1">
      <alignment horizontal="center" vertical="center"/>
    </xf>
    <xf numFmtId="0" fontId="8" fillId="12" borderId="140" xfId="0" applyFont="1" applyFill="1" applyBorder="1" applyAlignment="1">
      <alignment horizontal="center" vertical="center"/>
    </xf>
    <xf numFmtId="0" fontId="8" fillId="12" borderId="141" xfId="0" applyFont="1" applyFill="1" applyBorder="1" applyAlignment="1">
      <alignment horizontal="center" vertical="center"/>
    </xf>
    <xf numFmtId="0" fontId="8" fillId="12" borderId="137" xfId="0" applyFont="1" applyFill="1" applyBorder="1" applyAlignment="1">
      <alignment horizontal="center" vertical="center" wrapText="1"/>
    </xf>
    <xf numFmtId="0" fontId="8" fillId="12" borderId="141" xfId="0" applyFont="1" applyFill="1" applyBorder="1" applyAlignment="1">
      <alignment horizontal="center" vertical="center" wrapText="1"/>
    </xf>
  </cellXfs>
  <cellStyles count="25872">
    <cellStyle name="_x0002_" xfId="11" xr:uid="{727EAEA7-66AA-40A0-80B4-85DE978A92A0}"/>
    <cellStyle name="_x0002_ 2" xfId="12" xr:uid="{C4159630-3EA2-45F7-9DFD-578CBBDC4504}"/>
    <cellStyle name="_x000a_386grabber=M" xfId="2164" xr:uid="{C26FD5AD-8C69-4774-8730-86D48DC7EEE0}"/>
    <cellStyle name="$" xfId="13" xr:uid="{D0B11706-76BF-47A2-943F-8B4796C449AF}"/>
    <cellStyle name="$ 0 decimal" xfId="14" xr:uid="{BD27648C-6AA7-4FEB-BF8F-BEFFF6CE4055}"/>
    <cellStyle name="$ 0 decimal 2" xfId="15" xr:uid="{CD04DD9D-058C-475F-A742-E515BD43FE1F}"/>
    <cellStyle name="$ 0 decimal 2 2" xfId="16" xr:uid="{532C303D-6F93-44EE-B5D3-978C715C436E}"/>
    <cellStyle name="$ 0 decimal 3" xfId="17" xr:uid="{E46665D4-FB07-4519-8117-BFE82151ABA7}"/>
    <cellStyle name="$ 0 decimal 3 2" xfId="18" xr:uid="{A634CF62-F53A-4FF3-AA0D-8FB0CB3FC032}"/>
    <cellStyle name="$ 0 decimal 4" xfId="19" xr:uid="{5F4EE825-ABE0-4A10-ACE4-C9FB0FA5B4CE}"/>
    <cellStyle name="$ 1 decimal" xfId="20" xr:uid="{CB3617E5-392A-481A-89D5-23760FDBAEA3}"/>
    <cellStyle name="$ 2 decimals" xfId="21" xr:uid="{1F073ABC-6044-4BBD-A4D4-04CC9D7A5622}"/>
    <cellStyle name="$m" xfId="22" xr:uid="{85FA06E1-34DD-4D7E-9F3A-B5BC3CE98D97}"/>
    <cellStyle name="$q" xfId="23" xr:uid="{50A8B5D6-F5E1-435C-9D38-06F9FEBE2EA4}"/>
    <cellStyle name="$q*" xfId="24" xr:uid="{2254C6F1-A207-45C2-B8FB-B24261C8D0F1}"/>
    <cellStyle name="$q_AVP" xfId="25" xr:uid="{B4D1EBEC-14B0-46D2-9979-84822EEF6F88}"/>
    <cellStyle name="$qA" xfId="26" xr:uid="{B3F44E3F-FEAA-419F-A7C2-E8B61BDD4157}"/>
    <cellStyle name="$qRange" xfId="27" xr:uid="{61E5667D-96EF-4DEB-840E-063FEC6FE5F5}"/>
    <cellStyle name="%" xfId="28" xr:uid="{044D90E1-4B4A-4B8E-9C09-D4A4AD5AB7B2}"/>
    <cellStyle name="% 2" xfId="29" xr:uid="{E16A9AD3-F4E4-4503-9064-3CD3838EDE8D}"/>
    <cellStyle name="%_MTEL DURATION - DÍVIDA 300909" xfId="30" xr:uid="{66DF65CC-6D0F-44C2-AEFF-7EBD45F2AF90}"/>
    <cellStyle name="%_MTEL DURATION - DÍVIDA 300909 2" xfId="31" xr:uid="{8E0DF6E6-11EB-42F0-910B-9558DE59E609}"/>
    <cellStyle name="(0%) &quot; - &quot;" xfId="2165" xr:uid="{68C0F5FB-6005-4994-9A9E-4A280AC17560}"/>
    <cellStyle name="(0,000) &quot; - &quot;" xfId="2166" xr:uid="{9C32E82E-0B29-4AF3-9358-1A4AF77AC527}"/>
    <cellStyle name=";;;" xfId="32" xr:uid="{09BD260B-D6DC-4DA2-BCD6-926E8932B549}"/>
    <cellStyle name=";;; 2" xfId="33" xr:uid="{760827D3-3F5C-4A16-8C76-9C158850FF90}"/>
    <cellStyle name=";;; 2 2" xfId="34" xr:uid="{96286842-59E4-4105-98F1-DDAB90F30DFE}"/>
    <cellStyle name=";;; 3" xfId="35" xr:uid="{657E809A-52AF-4AFC-BA6D-CEBC5A24FE12}"/>
    <cellStyle name=";;; 3 2" xfId="36" xr:uid="{4C3289E6-C16A-4891-BF29-1E55857485D9}"/>
    <cellStyle name=";;; 4" xfId="37" xr:uid="{3259BB62-520A-432C-A331-297FBA2AA1A4}"/>
    <cellStyle name="??_1951_0006" xfId="38" xr:uid="{94AA668B-0526-4C93-964B-4D3B3A96EF86}"/>
    <cellStyle name="?Q\?1@" xfId="2167" xr:uid="{ED2CF0F7-4559-43E5-8C84-734DA57008D3}"/>
    <cellStyle name="_~1289430" xfId="2168" xr:uid="{7AB4AC11-6D57-4210-8DA3-C7BC19C3856F}"/>
    <cellStyle name="_10-Result.10.11" xfId="2169" xr:uid="{169E3CED-C63C-4481-95BC-4CEE5E600CC6}"/>
    <cellStyle name="_2008 01 02 Equity Kicker" xfId="2170" xr:uid="{954DEBF2-D9EE-496B-ACF4-E9AA19D9BBA4}"/>
    <cellStyle name="_Auxiliar_Bovespa" xfId="2171" xr:uid="{39E0BE9D-2C94-4E32-8B7F-7B7C7E22D108}"/>
    <cellStyle name="_Comma" xfId="39" xr:uid="{ED4A9A3B-BF51-4CDE-B7D5-278CA2600DE2}"/>
    <cellStyle name="_Comma 2" xfId="40" xr:uid="{94A1A685-044B-455D-8C24-B44538E44B88}"/>
    <cellStyle name="_Comma 2 2" xfId="41" xr:uid="{7D723C9D-FCE0-4464-A31B-5D4FCD57F47B}"/>
    <cellStyle name="_Comma 3" xfId="42" xr:uid="{B41FD104-9EF7-4CFE-87F2-668D6570E241}"/>
    <cellStyle name="_Comma 3 2" xfId="43" xr:uid="{1F866603-5C07-4D4A-B034-1C6BC8A2D22B}"/>
    <cellStyle name="_Comma 4" xfId="44" xr:uid="{484C6C38-ACD0-4C6B-B305-CB1216B89249}"/>
    <cellStyle name="_Consolidado Capex - 20-10-2006" xfId="2172" xr:uid="{B4C3E411-4FB6-403B-87BB-64DC086FCD74}"/>
    <cellStyle name="_Consumer Comps 2006.03.08_v2" xfId="45" xr:uid="{4B80D77A-D18B-48F9-B332-A5ED2DBABCBD}"/>
    <cellStyle name="_Consumer Comps 2006.03.08_v2 2" xfId="46" xr:uid="{F1B0C79F-F14C-4DC8-9CCE-2A8697CD24DC}"/>
    <cellStyle name="_Consumer Comps 2006.03.08_v2 2 2" xfId="47" xr:uid="{0C20E642-4DA5-4567-8604-FD6D72697C21}"/>
    <cellStyle name="_Consumer Comps 2006.03.08_v2 3" xfId="48" xr:uid="{C887495A-ABCB-4E98-AAAC-54E3CDAC214F}"/>
    <cellStyle name="_Consumer Comps 2006.03.08_v2 3 2" xfId="49" xr:uid="{0DA35292-9DB0-400A-9A46-AD32B9F37DB3}"/>
    <cellStyle name="_Consumer Comps 2006.03.08_v2 4" xfId="50" xr:uid="{42FF08AC-A76E-49BB-AE01-1D5ED90D5C17}"/>
    <cellStyle name="_x0002__Fluxo Caixa Futuro-T39-2010" xfId="51" xr:uid="{20326FAB-7F60-48CC-82C5-DD1497027005}"/>
    <cellStyle name="_x0002__Fluxo Caixa Futuro-T39-2010 2" xfId="52" xr:uid="{8B5232E2-D0AA-4394-8779-20976F3EEB8A}"/>
    <cellStyle name="_Football Field v21" xfId="2173" xr:uid="{B2D82C1F-B37E-43B2-A49F-F59BEE06019C}"/>
    <cellStyle name="_Global Comps - Full Service - 12 Jan  2001" xfId="53" xr:uid="{01D35B95-E4B9-4335-B9EE-3BE2FBB307A0}"/>
    <cellStyle name="_Global Comps - Full Service - 12 Jan  2001 2" xfId="54" xr:uid="{2030915F-0A11-41C1-8AC9-C78AB63A3F38}"/>
    <cellStyle name="_Global Comps - Full Service - 12 Jan  2001 2 2" xfId="55" xr:uid="{10964DAF-2892-4028-8441-F43D3817FFB3}"/>
    <cellStyle name="_Global Comps - Full Service - 12 Jan  2001 3" xfId="56" xr:uid="{8068FCCB-E54C-4331-9FEF-86491E9FF44C}"/>
    <cellStyle name="_Global Comps - Full Service - 12 Jan  2001 3 2" xfId="57" xr:uid="{935AC7E8-60E0-41D8-871C-A3DA50DE2E66}"/>
    <cellStyle name="_Global Comps - Full Service - 12 Jan  2001 4" xfId="58" xr:uid="{73A041AC-6BB7-42ED-9E6F-F7254EBD0B1C}"/>
    <cellStyle name="_Global Comps - Full Service - 18 June 2001" xfId="59" xr:uid="{3D9056A7-6E5E-45D1-A9CB-F1930FC4D949}"/>
    <cellStyle name="_Global Comps - Full Service - 18 June 2001 2" xfId="60" xr:uid="{6E049E2D-02CD-4A49-8379-7C96E41A83F5}"/>
    <cellStyle name="_Global Comps - Full Service - 18 June 2001 2 2" xfId="61" xr:uid="{EBB25391-68BB-4E2E-86C1-20BDCFA5CDC0}"/>
    <cellStyle name="_Global Comps - Full Service - 18 June 2001 3" xfId="62" xr:uid="{57E4D09D-F1C7-44DB-9623-4246A299D32E}"/>
    <cellStyle name="_Global Comps - Full Service - 18 June 2001 3 2" xfId="63" xr:uid="{47F60343-066F-4E81-BF79-C77D713EBE07}"/>
    <cellStyle name="_Global Comps - Full Service - 18 June 2001 4" xfId="64" xr:uid="{EC92DD1E-F403-4632-97C4-23990E94FE4B}"/>
    <cellStyle name="_Global Comps - Full Service - 20 June 2001" xfId="65" xr:uid="{895EA776-F759-4F14-B875-7C822F80D863}"/>
    <cellStyle name="_Global Comps - Full Service - 20 June 2001 2" xfId="66" xr:uid="{CA0B2896-61E5-48C4-9FD4-7C97BB7369FB}"/>
    <cellStyle name="_Global Comps - Full Service - 20 June 2001 2 2" xfId="67" xr:uid="{19019715-B1C5-4F4F-9BB9-96CC4DFD8F69}"/>
    <cellStyle name="_Global Comps - Full Service - 20 June 2001 3" xfId="68" xr:uid="{E93B6B1B-DAB6-4497-A2D6-9B8A26B4F20B}"/>
    <cellStyle name="_Global Comps - Full Service - 20 June 2001 3 2" xfId="69" xr:uid="{914A9E3E-616F-4411-BAE1-06A7211F95AC}"/>
    <cellStyle name="_Global Comps - Full Service - 20 June 2001 4" xfId="70" xr:uid="{F201C110-573D-4E49-8B66-06861B2FB131}"/>
    <cellStyle name="_Grupo Farias_Revised Model (ver.01)" xfId="71" xr:uid="{82F9F240-7907-4246-924E-DF6ECDC2DF7C}"/>
    <cellStyle name="_Grupo Farias_Revised Model (ver.01) 2" xfId="2174" xr:uid="{DAA553C5-DCD3-4DC9-8870-A6C6B1D14663}"/>
    <cellStyle name="_MCIT" xfId="72" xr:uid="{5B3939F9-FF40-472F-9CD7-DC340B43635F}"/>
    <cellStyle name="_MCIT 2" xfId="73" xr:uid="{E23E5E9A-3883-407F-A3CE-561016E9DCB4}"/>
    <cellStyle name="_MCIT 2 2" xfId="74" xr:uid="{378E6A0D-9A0A-4060-ABCC-75F11F866134}"/>
    <cellStyle name="_MCIT 3" xfId="75" xr:uid="{15AE2913-CC81-4A67-B17C-160C83A0B273}"/>
    <cellStyle name="_MCIT 3 2" xfId="76" xr:uid="{8D2F9A29-8343-4574-BB45-826164D4898B}"/>
    <cellStyle name="_MCIT 4" xfId="77" xr:uid="{C999FD97-D073-4FE5-B2B3-66AAA1597226}"/>
    <cellStyle name="_Múltiplos LOGISTICA e TRADING" xfId="2175" xr:uid="{9FE80247-4D56-4D3A-AAFE-D75BD107B40B}"/>
    <cellStyle name="_New WCOM" xfId="78" xr:uid="{9CE9A0E2-7A8A-403F-9AF0-C544C62BFEFC}"/>
    <cellStyle name="_New WCOM 2" xfId="79" xr:uid="{73AEA8D9-38E8-4AE5-A461-00AE86BD2E4F}"/>
    <cellStyle name="_New WCOM 2 2" xfId="80" xr:uid="{703BDF35-D14E-4C3B-9EE0-53FF9AEC51C8}"/>
    <cellStyle name="_New WCOM 3" xfId="81" xr:uid="{CB689BC4-F05F-421A-94AD-0F8CF72F50FF}"/>
    <cellStyle name="_New WCOM 3 2" xfId="82" xr:uid="{261A3A63-1500-4E95-9385-7F63D64E067A}"/>
    <cellStyle name="_New WCOM 4" xfId="83" xr:uid="{68888764-AC91-4A5D-8C1C-0B46842B9996}"/>
    <cellStyle name="_Pitch M&amp;A_Indusval_v20 - Parte 2 - Setorial" xfId="2176" xr:uid="{DE95CD74-8B4E-4BD0-B098-340561FC21F0}"/>
    <cellStyle name="_PLANEJAMENTO 2006" xfId="2177" xr:uid="{A3C93311-CC1B-4E34-AC09-EC1E65C9F32E}"/>
    <cellStyle name="_Preço Açucar Alcool e da Cana Abr10" xfId="2178" xr:uid="{6A32813D-C33A-4006-A172-ACE06E57DAAC}"/>
    <cellStyle name="_Projeção_Leader_v8 Final" xfId="2179" xr:uid="{5C12DBEF-45B8-487C-81AD-0341A111868C}"/>
    <cellStyle name="_Projections_ML_Formulas_041 (Final - Debt_)" xfId="84" xr:uid="{F4325FCA-8063-45A3-8D96-7C0A41713D54}"/>
    <cellStyle name="_Projections_ML_Formulas_041 (Final - Debt_) 2" xfId="85" xr:uid="{E60E8612-7F4D-4B54-8515-9A4A30C132F8}"/>
    <cellStyle name="_Projections_ML_Formulas_041 (Final - Debt_) 2 2" xfId="86" xr:uid="{9E29C9FD-FAF0-4C4B-A69D-E6AD4D2BC823}"/>
    <cellStyle name="_Projections_ML_Formulas_041 (Final - Debt_) 3" xfId="87" xr:uid="{C4B9D3BC-2780-4E18-A10A-D577496436DD}"/>
    <cellStyle name="_Projections_ML_Formulas_041 (Final - Debt_) 3 2" xfId="88" xr:uid="{5EF7A187-7228-4A2E-8662-99917E561E5E}"/>
    <cellStyle name="_Projections_ML_Formulas_041 (Final - Debt_) 4" xfId="89" xr:uid="{C572502F-7EBA-4E79-814F-ADC95986A479}"/>
    <cellStyle name="_Projections_ML_Formulas_068" xfId="90" xr:uid="{21F40F28-C8BA-4CB4-AF88-E277B8FEDF86}"/>
    <cellStyle name="_Projections_ML_Formulas_068 2" xfId="91" xr:uid="{B58D35D2-0E4C-4785-A18F-FCABA2DA2290}"/>
    <cellStyle name="_Projections_ML_Formulas_068 2 2" xfId="92" xr:uid="{5066F343-BF33-4521-B8A9-C6C8331D8E02}"/>
    <cellStyle name="_Projections_ML_Formulas_068 3" xfId="93" xr:uid="{C31651AC-5B91-48E3-B38B-CD75A391FF0E}"/>
    <cellStyle name="_Projections_ML_Formulas_068 3 2" xfId="94" xr:uid="{940BB132-6F9F-468F-9211-095C2376F53F}"/>
    <cellStyle name="_Projections_ML_Formulas_068 4" xfId="95" xr:uid="{B01699F1-D77A-47B2-A5C2-A99F8DB2CFAD}"/>
    <cellStyle name="_Projections_ML_Formulas_78 (USD)" xfId="96" xr:uid="{038E688B-FC82-4CCA-8407-474A27B563D9}"/>
    <cellStyle name="_Projections_ML_Formulas_78 (USD) 2" xfId="97" xr:uid="{7B7F86DB-A898-495B-AD1D-AD291656FFFE}"/>
    <cellStyle name="_Projections_ML_Formulas_78 (USD) 2 2" xfId="98" xr:uid="{C28C0685-F90C-4AF2-98EF-D577DC332CB0}"/>
    <cellStyle name="_Projections_ML_Formulas_78 (USD) 3" xfId="99" xr:uid="{5E5B24E1-5B51-498A-88A0-BD7E573DCE09}"/>
    <cellStyle name="_Projections_ML_Formulas_78 (USD) 3 2" xfId="100" xr:uid="{BAFB7325-2A54-4ABC-A19A-04E90A7F5F1A}"/>
    <cellStyle name="_Projections_ML_Formulas_78 (USD) 4" xfId="101" xr:uid="{0A439D68-1507-4E90-97FF-E7120E1032CB}"/>
    <cellStyle name="_Projections_ML_Formulas_79 (USD)" xfId="102" xr:uid="{7CC4EC4D-8C8B-4623-94DC-FDBFACB6B8EA}"/>
    <cellStyle name="_Projections_ML_Formulas_79 (USD) 2" xfId="103" xr:uid="{804B60CB-DE08-486E-9021-FE3A75D84E16}"/>
    <cellStyle name="_Projections_ML_Formulas_79 (USD) 2 2" xfId="104" xr:uid="{7B1186C1-694A-4629-A742-FD2566D55221}"/>
    <cellStyle name="_Projections_ML_Formulas_79 (USD) 3" xfId="105" xr:uid="{3DB3851E-C2F6-4AC5-9FE6-496A93D90954}"/>
    <cellStyle name="_Projections_ML_Formulas_79 (USD) 3 2" xfId="106" xr:uid="{B05B7AEC-8DB4-449A-99BB-7E9C5CA7FA50}"/>
    <cellStyle name="_Projections_ML_Formulas_79 (USD) 4" xfId="107" xr:uid="{A25108D9-62F3-4403-A6B0-8C351469680B}"/>
    <cellStyle name="_Receita_Total_2007" xfId="2180" xr:uid="{E90755AC-3018-437B-85E2-EB8BA70EA39B}"/>
    <cellStyle name="_sample_debt_schedule_buildup" xfId="108" xr:uid="{C29FAE48-0FE3-4EA2-BC80-89725FA1D8E1}"/>
    <cellStyle name="_sample_debt_schedule_buildup 2" xfId="109" xr:uid="{6E542D09-FF97-4ED7-9622-7BE14AF68BDB}"/>
    <cellStyle name="_sample_debt_schedule_buildup 2 2" xfId="110" xr:uid="{BBEB3864-E0FD-4653-A074-89F61127CCAE}"/>
    <cellStyle name="_sample_debt_schedule_buildup 3" xfId="111" xr:uid="{4C2C7A62-5797-47EF-B6CC-CF28E9B8D9F2}"/>
    <cellStyle name="_sample_debt_schedule_buildup 3 2" xfId="112" xr:uid="{FAC23AC4-3F41-47B0-BBF4-BC379F273EBF}"/>
    <cellStyle name="_sample_debt_schedule_buildup 4" xfId="113" xr:uid="{3B80D00D-1A12-42F4-8A05-25DEFB99D816}"/>
    <cellStyle name="_SOBRAS98" xfId="114" xr:uid="{88C04777-94DF-4844-9255-85B9AE8482D8}"/>
    <cellStyle name="_SOBRAS98 2" xfId="115" xr:uid="{F8BBDA0E-2884-4807-8E51-177DE8043707}"/>
    <cellStyle name="_SOBRAS98_BALANÇO PROJETADO UUBE ABRIL2010 - Rev 1" xfId="116" xr:uid="{5845BACF-A56A-43B0-B6D3-61B9B1A6A8E5}"/>
    <cellStyle name="_SOBRAS98_BALANÇO PROJETADO UUBE ABRIL2010 - Rev 1 2" xfId="117" xr:uid="{BCF0C03C-C7BC-4737-8B4B-1CEB70835DD5}"/>
    <cellStyle name="_SOBRAS98_BALANÇO PROJETADO UUBE ABRIL2010 - Rev 1 2 2" xfId="118" xr:uid="{ABE081E1-51B1-4ED8-8397-C0C0C27FE6D3}"/>
    <cellStyle name="_SOBRAS98_BALANÇO PROJETADO UUBE ABRIL2010 - Rev 1 3" xfId="119" xr:uid="{5ED6DC8C-CD6E-4368-B60D-E3E551F11481}"/>
    <cellStyle name="_VNTModellastestimates" xfId="120" xr:uid="{66AC04D6-97B5-4096-84B2-DA8A05BAD2CA}"/>
    <cellStyle name="_VNTModellastestimates 2" xfId="121" xr:uid="{9A68BA64-CE4F-40E9-A0A0-86D65690A925}"/>
    <cellStyle name="_VNTModellastestimates 2 2" xfId="122" xr:uid="{725CCA50-60AA-4439-9CD8-F4C0A098018F}"/>
    <cellStyle name="_VNTModellastestimates 3" xfId="123" xr:uid="{0F3D5917-4E93-4445-938E-406D343AFFEF}"/>
    <cellStyle name="_VNTModellastestimates 3 2" xfId="124" xr:uid="{6A9F5C1F-7FDD-4AD2-BBA5-0D5B0F48C285}"/>
    <cellStyle name="_VNTModellastestimates 4" xfId="125" xr:uid="{2E040DB5-6E7B-42EF-B2CD-ADFC8586F25A}"/>
    <cellStyle name="_Worksheet in (C) A 5410 ESTOQUES Combined Leadsheet - CIAO" xfId="2181" xr:uid="{6F08E48A-805D-4373-B0B6-8CD86AE9E362}"/>
    <cellStyle name="_Worksheet in (C) A 6310 Empréstimos e Financiamentos Combined Leadsheet - CIAO" xfId="2182" xr:uid="{7D6ECA28-4FBB-477F-A4B0-F0126ABB72CA}"/>
    <cellStyle name="_Worksheet in (C) B 6310 Empréstimos e Financiamentos Combined Leadsheet - USM" xfId="2183" xr:uid="{D7B23F86-0013-405D-B814-7B52A7778E55}"/>
    <cellStyle name="˙˙˙˙˙˙˙˙˙˙˙˙˙˙˙˙˙˙˙˙˙˙˙˙˙˙˙˙˙˙˙˙˙˙˙˙˙˙˙˙˙_x0008_" xfId="126" xr:uid="{856BBF35-210A-44D9-91E9-DB412E87443C}"/>
    <cellStyle name="˙˙˙˙˙˙˙˙˙˙˙˙˙˙˙˙˙˙˙˙˙˙˙˙˙˙˙˙˙˙˙˙˙˙˙˙˙˙˙˙˙_x0008_ 2" xfId="127" xr:uid="{703007C7-0F8C-4A4E-889E-66D51EF0C79B}"/>
    <cellStyle name="˙˙˙˙˙˙˙˙˙˙˙˙˙˙˙˙˙˙˙˙˙˙˙˙˙˙˙˙˙˙˙˙˙˙˙˙˙˙˙˙˙_x0008_ 2 2" xfId="128" xr:uid="{8477F1DB-C877-4176-9EBB-0804AC0DCC0C}"/>
    <cellStyle name="˙˙˙˙˙˙˙˙˙˙˙˙˙˙˙˙˙˙˙˙˙˙˙˙˙˙˙˙˙˙˙˙˙˙˙˙˙˙˙˙˙_x0008_ 3" xfId="129" xr:uid="{FF3139FA-D02D-4C66-AB23-45D67ED5D057}"/>
    <cellStyle name="˙˙˙˙˙˙˙˙˙˙˙˙˙˙˙˙˙˙˙˙˙˙˙˙˙˙˙˙˙˙˙˙˙˙˙˙˙˙˙˙˙_x0008_ 3 2" xfId="130" xr:uid="{A686590D-2B22-4C94-BA24-AA7ADE6B2A36}"/>
    <cellStyle name="˙˙˙˙˙˙˙˙˙˙˙˙˙˙˙˙˙˙˙˙˙˙˙˙˙˙˙˙˙˙˙˙˙˙˙˙˙˙˙˙˙_x0008_ 4" xfId="131" xr:uid="{35E4A9B1-3656-427D-A980-406AD13668B0}"/>
    <cellStyle name="˙˙˙˙˙˙˙˙˙˙˙˙˙˙˙˙˙˙˙˙˙˙˙˙˙˙˙˙˙˙˙˙˙˙˙˙˙˙˙˙˙_x0008_ 4 2" xfId="132" xr:uid="{1AD646E6-A054-45D0-BEC1-A34793B7F08F}"/>
    <cellStyle name="˙˙˙˙˙˙˙˙˙˙˙˙˙˙˙˙˙˙˙˙˙˙˙˙˙˙˙˙˙˙˙˙˙˙˙˙˙˙˙˙˙_x0008_ 5" xfId="133" xr:uid="{0590720A-5B85-4A63-9E44-E27E20284B63}"/>
    <cellStyle name="£ BP" xfId="134" xr:uid="{8DF505AF-F76D-4B73-9CAE-3F2532C9E625}"/>
    <cellStyle name="¥ JY" xfId="135" xr:uid="{62172C6A-DF14-4B5F-BFCD-57F335CE2BE2}"/>
    <cellStyle name="=C:\WINNT35\SYSTEM32\COMMAND.COM" xfId="136" xr:uid="{0B98487C-69F7-44E0-9469-1C89EB94BC6C}"/>
    <cellStyle name="=C:\WINNT35\SYSTEM32\COMMAND.COM 2" xfId="137" xr:uid="{7A574C46-C678-491F-BCC1-978CAE0B1485}"/>
    <cellStyle name="=C:\WINNT35\SYSTEM32\COMMAND.COM 2 2" xfId="138" xr:uid="{1787EAD4-9341-4E89-97E7-69A251F875BB}"/>
    <cellStyle name="=C:\WINNT35\SYSTEM32\COMMAND.COM 3" xfId="139" xr:uid="{C113F4C5-B3A3-43F8-B9FD-2012D9EF9F7D}"/>
    <cellStyle name="=C:\WINNT35\SYSTEM32\COMMAND.COM 3 2" xfId="140" xr:uid="{C772D5C6-B1B1-4020-9025-EE97B2F24226}"/>
    <cellStyle name="=C:\WINNT35\SYSTEM32\COMMAND.COM 4" xfId="141" xr:uid="{03818C57-D717-4F2F-B81E-A4409AC2C643}"/>
    <cellStyle name="0" xfId="142" xr:uid="{3978DEB8-B896-41E3-894F-94D3933132DE}"/>
    <cellStyle name="0000" xfId="2184" xr:uid="{7AD333C1-FC0B-4695-858F-311E159AC96A}"/>
    <cellStyle name="0000 2" xfId="2185" xr:uid="{E8FE9030-25CC-4D6C-A377-FF6B2750B639}"/>
    <cellStyle name="0000 3" xfId="2186" xr:uid="{3BF569AE-6B9F-4B84-BEEA-7ED38CFA3D79}"/>
    <cellStyle name="000000" xfId="2187" xr:uid="{13905F29-421A-40A8-BB8E-DADC33B042B2}"/>
    <cellStyle name="000000 2" xfId="2188" xr:uid="{FC56175B-D2F9-4AA3-9B19-29C13F64E804}"/>
    <cellStyle name="000000 3" xfId="2189" xr:uid="{0DF873C5-D01E-4CFC-B79E-A807BCD52484}"/>
    <cellStyle name="1.1" xfId="2190" xr:uid="{EE1C8150-CF2B-4324-8B1D-6410E87D96AA}"/>
    <cellStyle name="1.10" xfId="2191" xr:uid="{EEC20592-EE54-499C-80C3-8EC09266A205}"/>
    <cellStyle name="1.10 2" xfId="2192" xr:uid="{F44AED1C-5B69-450F-BAC1-7F3EFB237137}"/>
    <cellStyle name="1.10 2 2" xfId="2193" xr:uid="{C6ED31F5-A8F2-4195-A7DC-27B14960F359}"/>
    <cellStyle name="1.10 3" xfId="2194" xr:uid="{F63FE76F-ED9F-48F8-B92C-C655AB440E28}"/>
    <cellStyle name="1.10 3 2" xfId="2195" xr:uid="{11ADE1B9-7F11-49B0-B8A8-16A5396A2A5A}"/>
    <cellStyle name="1.10 4" xfId="2196" xr:uid="{FC0AFCBA-3ADA-4440-83EC-4A4DCF9D23E8}"/>
    <cellStyle name="1o.nível" xfId="143" xr:uid="{D18B72E9-ACF7-4E7A-8817-9280451DE4C7}"/>
    <cellStyle name="20 % - Accent1" xfId="2197" xr:uid="{E5326788-87CE-4959-B95B-F30D8CFE166C}"/>
    <cellStyle name="20 % - Accent2" xfId="2198" xr:uid="{36CA1445-9577-44E8-BB83-A142BB270CAA}"/>
    <cellStyle name="20 % - Accent3" xfId="2199" xr:uid="{40C7742D-3424-42B9-9BC3-F8F284C728CD}"/>
    <cellStyle name="20 % - Accent4" xfId="2200" xr:uid="{D8215829-E860-444E-80C4-9D7BEC4B6446}"/>
    <cellStyle name="20 % - Accent5" xfId="2201" xr:uid="{94D17584-A41E-4894-8395-95B378222CC2}"/>
    <cellStyle name="20 % - Accent6" xfId="2202" xr:uid="{FDAEDFE3-2509-441B-9955-1496CEF52DB0}"/>
    <cellStyle name="20% - Accent1" xfId="2203" xr:uid="{0A0BE5B0-A013-4C09-969F-4DBECF45B972}"/>
    <cellStyle name="20% - Accent1 2" xfId="2204" xr:uid="{828ED718-3CBD-4C21-A77A-755E8FB65420}"/>
    <cellStyle name="20% - Accent2" xfId="2205" xr:uid="{216215F2-DF2C-4919-A57C-7DABAABD583D}"/>
    <cellStyle name="20% - Accent2 2" xfId="2206" xr:uid="{28F5004B-6666-4F20-95A6-BFCED8943EB3}"/>
    <cellStyle name="20% - Accent3" xfId="2207" xr:uid="{9A72A52E-116F-40F6-99FA-BECE3247E9B2}"/>
    <cellStyle name="20% - Accent3 2" xfId="2208" xr:uid="{98AE6905-BA3C-4BAC-B3CC-45B22C76C700}"/>
    <cellStyle name="20% - Accent4" xfId="2209" xr:uid="{527F823F-5EC4-476A-9018-A48E8FE2DA2E}"/>
    <cellStyle name="20% - Accent4 2" xfId="2210" xr:uid="{30453545-3F70-414D-AA21-DC11825F06B4}"/>
    <cellStyle name="20% - Accent5" xfId="2211" xr:uid="{9D881C62-79D4-47DB-AA47-F48D5C6E0BA2}"/>
    <cellStyle name="20% - Accent5 2" xfId="2212" xr:uid="{62F42DBF-7670-4C15-A7BB-A2528CD45108}"/>
    <cellStyle name="20% - Accent6" xfId="2213" xr:uid="{F4E677CB-1AB9-4544-8FA8-77E4EE1BA1AB}"/>
    <cellStyle name="20% - Accent6 2" xfId="2214" xr:uid="{733E735E-1C33-4E19-AB3E-3CA476ADF2AD}"/>
    <cellStyle name="20% - Cor1" xfId="2215" xr:uid="{5DBE5BFB-64E8-4539-A8FA-292947EF8CF6}"/>
    <cellStyle name="20% - Cor2" xfId="2216" xr:uid="{4A526027-9060-4766-989E-0839118698E9}"/>
    <cellStyle name="20% - Cor3" xfId="2217" xr:uid="{E66E38F0-9275-47C7-BB37-B7973BAAE69D}"/>
    <cellStyle name="20% - Cor4" xfId="2218" xr:uid="{577520E7-A3B2-4EB2-B3C9-08B692140C4B}"/>
    <cellStyle name="20% - Cor5" xfId="2219" xr:uid="{02A98C61-908A-4015-BDFA-2ED57C762AF4}"/>
    <cellStyle name="20% - Cor6" xfId="2220" xr:uid="{F308F541-78C2-40AC-9282-E89E66BEF6F2}"/>
    <cellStyle name="20% - Ênfase1 10" xfId="2221" xr:uid="{F4723F59-084F-4BFB-B58F-A270E9605F68}"/>
    <cellStyle name="20% - Ênfase1 11" xfId="2222" xr:uid="{EC387F49-6954-44CA-84B4-6FA6A6F35A30}"/>
    <cellStyle name="20% - Ênfase1 12" xfId="2223" xr:uid="{A54735BE-5FE9-4BD7-B04A-9B766209BCA1}"/>
    <cellStyle name="20% - Ênfase1 2" xfId="144" xr:uid="{967CC926-CBFE-4302-9E49-A58C8FCADC8D}"/>
    <cellStyle name="20% - Ênfase1 2 2" xfId="2224" xr:uid="{2E04B7D8-E908-4F5E-BFDE-638817767D16}"/>
    <cellStyle name="20% - Ênfase1 2 3" xfId="2225" xr:uid="{D47B80E2-9CF7-4F9A-8413-D5AA1C8F3F67}"/>
    <cellStyle name="20% - Ênfase1 2 4" xfId="2226" xr:uid="{31DF97B5-D91E-4AE2-B2FB-859911B60709}"/>
    <cellStyle name="20% - Ênfase1 2 5" xfId="2227" xr:uid="{9DE819E0-DD39-43F1-AB5D-8A9463AC7CD3}"/>
    <cellStyle name="20% - Ênfase1 2 6" xfId="2228" xr:uid="{D5913DEA-960A-43D6-9705-C80C8F890131}"/>
    <cellStyle name="20% - Ênfase1 2_~6826554" xfId="2229" xr:uid="{76105DB7-8B26-488F-AB3E-034EBF299614}"/>
    <cellStyle name="20% - Ênfase1 3" xfId="2230" xr:uid="{5FFBA498-3307-4C6D-9F0A-157DC08E38BB}"/>
    <cellStyle name="20% - Ênfase1 3 2" xfId="2231" xr:uid="{49C34F94-50CB-44E2-BF5C-C981C9E56C04}"/>
    <cellStyle name="20% - Ênfase1 3_Metas - Tributos - Excel 2003_teste" xfId="2232" xr:uid="{8A9D39FD-0811-4E05-A08B-961323E86B78}"/>
    <cellStyle name="20% - Ênfase1 4" xfId="2233" xr:uid="{1A2C8393-F20A-46C3-B8F2-930EC3817050}"/>
    <cellStyle name="20% - Ênfase1 4 2" xfId="2234" xr:uid="{12BD5084-E4C9-43E2-8029-F0523C0A44B8}"/>
    <cellStyle name="20% - Ênfase1 4_Metas - Tributos - Excel 2003_teste" xfId="2235" xr:uid="{9E37B32F-2779-4EF7-9602-872C556C585F}"/>
    <cellStyle name="20% - Ênfase1 5" xfId="2236" xr:uid="{674A1808-C5C5-4D23-A139-89A7DCC54FA6}"/>
    <cellStyle name="20% - Ênfase1 5 2" xfId="2237" xr:uid="{4B0D62F2-8992-4B95-BFFC-0C232F534D67}"/>
    <cellStyle name="20% - Ênfase1 5_Metas - Tributos - Excel 2003_teste" xfId="2238" xr:uid="{ECA07DF0-5088-40D5-BC5A-1129EB48AEA5}"/>
    <cellStyle name="20% - Ênfase1 6" xfId="2239" xr:uid="{37D8A272-4B4C-4818-B8E5-B200201BAA4D}"/>
    <cellStyle name="20% - Ênfase1 6 2" xfId="2240" xr:uid="{FDD366FA-72F4-4638-B66A-1196F096E3BE}"/>
    <cellStyle name="20% - Ênfase1 6_Metas - Tributos - Excel 2003_teste" xfId="2241" xr:uid="{11DB992F-DB65-4C3D-BF7C-4B7192588F01}"/>
    <cellStyle name="20% - Ênfase1 7" xfId="2242" xr:uid="{210DBB41-73EA-444B-A92B-AC7B5C5C350E}"/>
    <cellStyle name="20% - Ênfase1 7 2" xfId="2243" xr:uid="{6E38183F-9620-48ED-A665-1D9C2BEA98C2}"/>
    <cellStyle name="20% - Ênfase1 7_Metas - Tributos - Excel 2003_teste" xfId="2244" xr:uid="{9AA9FE58-D748-425B-AA7B-E285E8CD5B7A}"/>
    <cellStyle name="20% - Ênfase1 8" xfId="2245" xr:uid="{178D301B-68BB-4298-8CEC-CC58B14916E6}"/>
    <cellStyle name="20% - Ênfase1 9" xfId="2246" xr:uid="{2B181A34-3DA7-4D7C-BF46-0DA19FED9A23}"/>
    <cellStyle name="20% - Ênfase2 10" xfId="2247" xr:uid="{89AF36DD-A8DD-43AE-8598-879C24D4DADA}"/>
    <cellStyle name="20% - Ênfase2 11" xfId="2248" xr:uid="{D04BCD76-F15B-4EA9-8544-E357C19D1086}"/>
    <cellStyle name="20% - Ênfase2 12" xfId="2249" xr:uid="{A4DD389C-7FB5-41B5-B5BB-B61F5873D80C}"/>
    <cellStyle name="20% - Ênfase2 2" xfId="145" xr:uid="{6906384A-FAA3-4EAF-948B-FA72B60D5D8C}"/>
    <cellStyle name="20% - Ênfase2 2 2" xfId="2250" xr:uid="{E3441E8F-303F-431C-9DB3-31D166BB227D}"/>
    <cellStyle name="20% - Ênfase2 2 3" xfId="2251" xr:uid="{E2E3A832-C8CE-4561-9DCD-C736CB051105}"/>
    <cellStyle name="20% - Ênfase2 2 4" xfId="2252" xr:uid="{E258E371-270D-4195-BB59-BAECEB444BCE}"/>
    <cellStyle name="20% - Ênfase2 2 5" xfId="2253" xr:uid="{9F5176B2-848A-4457-9ADB-7378D49F94D4}"/>
    <cellStyle name="20% - Ênfase2 2 6" xfId="2254" xr:uid="{962D524E-D9DC-407E-92F9-2FD501337D13}"/>
    <cellStyle name="20% - Ênfase2 2_~6826554" xfId="2255" xr:uid="{7248E614-3A68-4DE6-AD42-1654634C10DE}"/>
    <cellStyle name="20% - Ênfase2 3" xfId="2256" xr:uid="{4A32843F-75F2-43F6-9537-8496F7F2FB95}"/>
    <cellStyle name="20% - Ênfase2 3 2" xfId="2257" xr:uid="{29281AB5-CEB5-4691-A0A9-823950450624}"/>
    <cellStyle name="20% - Ênfase2 3_Metas - Tributos - Excel 2003_teste" xfId="2258" xr:uid="{BA28C88D-945E-4DB0-A1F1-F1FC0FFC955B}"/>
    <cellStyle name="20% - Ênfase2 4" xfId="2259" xr:uid="{3483419D-23ED-42ED-AF9E-028F1FAD9468}"/>
    <cellStyle name="20% - Ênfase2 4 2" xfId="2260" xr:uid="{E048D97D-528C-47DD-A2BC-04480A2B76DE}"/>
    <cellStyle name="20% - Ênfase2 4_Metas - Tributos - Excel 2003_teste" xfId="2261" xr:uid="{A5A4517E-1B72-4C2F-8883-D7494639F949}"/>
    <cellStyle name="20% - Ênfase2 5" xfId="2262" xr:uid="{EDD2FE41-DADA-498A-87B4-C39755D02C30}"/>
    <cellStyle name="20% - Ênfase2 5 2" xfId="2263" xr:uid="{17C8070C-B75F-49B6-B837-2B598732EF10}"/>
    <cellStyle name="20% - Ênfase2 5_Metas - Tributos - Excel 2003_teste" xfId="2264" xr:uid="{6CF86AAE-73D2-4973-8ABB-66133DD8FDAA}"/>
    <cellStyle name="20% - Ênfase2 6" xfId="2265" xr:uid="{1D1D1C83-D251-43BA-8A85-6FD40993B572}"/>
    <cellStyle name="20% - Ênfase2 6 2" xfId="2266" xr:uid="{D2D6A5A4-D16B-461D-97EC-C72A585E5FDC}"/>
    <cellStyle name="20% - Ênfase2 6_Metas - Tributos - Excel 2003_teste" xfId="2267" xr:uid="{77D70C14-EC1B-41D2-9A29-D34FE3BD1170}"/>
    <cellStyle name="20% - Ênfase2 7" xfId="2268" xr:uid="{1510778B-3854-49B7-B518-CBE02DF79BBF}"/>
    <cellStyle name="20% - Ênfase2 7 2" xfId="2269" xr:uid="{78EC7940-F63E-4383-8ECB-30125F9F2BEF}"/>
    <cellStyle name="20% - Ênfase2 7_Metas - Tributos - Excel 2003_teste" xfId="2270" xr:uid="{4FA2576A-D902-4A91-9B71-02DD41DA200A}"/>
    <cellStyle name="20% - Ênfase2 8" xfId="2271" xr:uid="{EE583FEA-805C-42EC-A2B7-1367E89D8CF1}"/>
    <cellStyle name="20% - Ênfase2 9" xfId="2272" xr:uid="{E4D12C24-B618-491D-BB0F-B5D1DD4BC204}"/>
    <cellStyle name="20% - Ênfase3 10" xfId="2273" xr:uid="{53830C30-4084-45AD-B964-9EC39A84C0C7}"/>
    <cellStyle name="20% - Ênfase3 11" xfId="2274" xr:uid="{B88061B4-5566-440E-AC16-CB582ACBFDD3}"/>
    <cellStyle name="20% - Ênfase3 12" xfId="2275" xr:uid="{7BDD378E-E627-4867-A637-E37A0BEB261F}"/>
    <cellStyle name="20% - Ênfase3 2" xfId="146" xr:uid="{2E5A3661-304A-4633-A66C-F177A8C8DAA1}"/>
    <cellStyle name="20% - Ênfase3 2 2" xfId="2276" xr:uid="{5D8ED945-4CEE-4E0C-B137-7FDE77D943E4}"/>
    <cellStyle name="20% - Ênfase3 2 3" xfId="2277" xr:uid="{D2680C0D-1E57-450A-8BBD-2B0E02B545BF}"/>
    <cellStyle name="20% - Ênfase3 2 4" xfId="2278" xr:uid="{CD555C86-978E-497C-8B89-EB5E1D1FA742}"/>
    <cellStyle name="20% - Ênfase3 2 5" xfId="2279" xr:uid="{4FCBB02D-2622-4E46-8098-3E8462E27E0F}"/>
    <cellStyle name="20% - Ênfase3 2 6" xfId="2280" xr:uid="{186F024C-41E8-4ED9-AA80-1B8E577F0EDA}"/>
    <cellStyle name="20% - Ênfase3 2_~6826554" xfId="2281" xr:uid="{75BA8ED1-B13B-46A6-A28C-E710CE1C1E6E}"/>
    <cellStyle name="20% - Ênfase3 3" xfId="2282" xr:uid="{AE91D3BD-46F7-4295-8893-9987859995DC}"/>
    <cellStyle name="20% - Ênfase3 3 2" xfId="2283" xr:uid="{FEE63CDD-E781-424B-9CAB-421892B36277}"/>
    <cellStyle name="20% - Ênfase3 3_Metas - Tributos - Excel 2003_teste" xfId="2284" xr:uid="{66E89759-F90B-4839-9C97-F162F8FAEEE5}"/>
    <cellStyle name="20% - Ênfase3 4" xfId="2285" xr:uid="{A8895E61-1464-435E-A512-9DD9433D668A}"/>
    <cellStyle name="20% - Ênfase3 4 2" xfId="2286" xr:uid="{30AD1E9A-1A8E-44B6-86C3-E66716E464C1}"/>
    <cellStyle name="20% - Ênfase3 4_Metas - Tributos - Excel 2003_teste" xfId="2287" xr:uid="{19E89CF5-D687-427C-B39B-097A4AB94CDD}"/>
    <cellStyle name="20% - Ênfase3 5" xfId="2288" xr:uid="{5EF311E0-0B2F-4D0B-95ED-87BAC8C39561}"/>
    <cellStyle name="20% - Ênfase3 5 2" xfId="2289" xr:uid="{CFD0E7AD-33C8-446C-B6DE-C9468743276A}"/>
    <cellStyle name="20% - Ênfase3 5_Metas - Tributos - Excel 2003_teste" xfId="2290" xr:uid="{A30169B4-2F75-43E8-B932-135A516A3430}"/>
    <cellStyle name="20% - Ênfase3 6" xfId="2291" xr:uid="{79EDE7C4-E796-43B4-84BA-FCA479D9CD0F}"/>
    <cellStyle name="20% - Ênfase3 6 2" xfId="2292" xr:uid="{33574291-1F91-4FF1-967C-44E396C9A873}"/>
    <cellStyle name="20% - Ênfase3 6_Metas - Tributos - Excel 2003_teste" xfId="2293" xr:uid="{94E83140-DF95-4303-920C-7C4B7CEDA934}"/>
    <cellStyle name="20% - Ênfase3 7" xfId="2294" xr:uid="{520DFA20-AEFD-4929-AD3B-10E8B89D9A4B}"/>
    <cellStyle name="20% - Ênfase3 7 2" xfId="2295" xr:uid="{210CC8F6-05BB-45CF-92B1-A97685B9904A}"/>
    <cellStyle name="20% - Ênfase3 7_Metas - Tributos - Excel 2003_teste" xfId="2296" xr:uid="{FB00CA37-A32E-4B5A-8E60-D6E3A8DCE468}"/>
    <cellStyle name="20% - Ênfase3 8" xfId="2297" xr:uid="{B4790A13-50D9-4662-BF20-45A54459A967}"/>
    <cellStyle name="20% - Ênfase3 9" xfId="2298" xr:uid="{ADBD3041-96AA-4D37-9AE8-BE9D7D1A4CD0}"/>
    <cellStyle name="20% - Ênfase4 10" xfId="2299" xr:uid="{CD5B5854-61C9-4C32-A212-993D024A2271}"/>
    <cellStyle name="20% - Ênfase4 11" xfId="2300" xr:uid="{842FC7ED-62BF-4944-90D9-0DCBDCC95249}"/>
    <cellStyle name="20% - Ênfase4 12" xfId="2301" xr:uid="{650AD5B6-FDBE-4068-A6C4-D81FECE238A8}"/>
    <cellStyle name="20% - Ênfase4 2" xfId="147" xr:uid="{9DC4A320-F6E1-4F5D-88E8-9C55E9201C39}"/>
    <cellStyle name="20% - Ênfase4 2 2" xfId="2302" xr:uid="{A92B7637-A3BD-40A3-B62F-B97C118CD7E5}"/>
    <cellStyle name="20% - Ênfase4 2 3" xfId="2303" xr:uid="{77A48BA6-30C8-43E9-B061-4BD5E368D33A}"/>
    <cellStyle name="20% - Ênfase4 2 4" xfId="2304" xr:uid="{C1E70FB8-B362-4CEA-8874-3EDFC6305527}"/>
    <cellStyle name="20% - Ênfase4 2 5" xfId="2305" xr:uid="{7873D2ED-A170-4572-8E28-726A02099E99}"/>
    <cellStyle name="20% - Ênfase4 2 6" xfId="2306" xr:uid="{FFAF75FA-6B45-43C9-B010-7A7E0C9CEE6C}"/>
    <cellStyle name="20% - Ênfase4 2_~6826554" xfId="2307" xr:uid="{C9C88527-ECCD-4398-8CFD-82C10AB09F24}"/>
    <cellStyle name="20% - Ênfase4 3" xfId="2308" xr:uid="{7B111785-E4C1-420B-BC46-A5A51A58EC6C}"/>
    <cellStyle name="20% - Ênfase4 3 2" xfId="2309" xr:uid="{0F78E3C8-42E9-4A9D-8E43-2C1930FAB15F}"/>
    <cellStyle name="20% - Ênfase4 3_Metas - Tributos - Excel 2003_teste" xfId="2310" xr:uid="{4AF4F157-B6A7-45F9-83A4-ADDCAF993CC4}"/>
    <cellStyle name="20% - Ênfase4 4" xfId="2311" xr:uid="{D81E99D3-EEA6-4417-9475-F5D85A2278D0}"/>
    <cellStyle name="20% - Ênfase4 4 2" xfId="2312" xr:uid="{578337B0-14C2-4737-8C32-064BBD153BEC}"/>
    <cellStyle name="20% - Ênfase4 4_Metas - Tributos - Excel 2003_teste" xfId="2313" xr:uid="{8FBF2046-8C0D-42FE-8652-12A1D29FBE43}"/>
    <cellStyle name="20% - Ênfase4 5" xfId="2314" xr:uid="{3305C207-C318-4590-BD69-4CB1F2326BEB}"/>
    <cellStyle name="20% - Ênfase4 5 2" xfId="2315" xr:uid="{89B80471-78D0-44E9-AD46-257016E72A75}"/>
    <cellStyle name="20% - Ênfase4 5_Metas - Tributos - Excel 2003_teste" xfId="2316" xr:uid="{FFDBEDFD-2A45-445D-AAD9-89647AB04F58}"/>
    <cellStyle name="20% - Ênfase4 6" xfId="2317" xr:uid="{127C194D-4548-490A-9EC8-BA759F08FAF3}"/>
    <cellStyle name="20% - Ênfase4 6 2" xfId="2318" xr:uid="{1BBE2AE7-01DF-42FD-BB6D-0B5DBB446CED}"/>
    <cellStyle name="20% - Ênfase4 6_Metas - Tributos - Excel 2003_teste" xfId="2319" xr:uid="{7DBC9359-F3BA-4FB3-93E5-36746A06D484}"/>
    <cellStyle name="20% - Ênfase4 7" xfId="2320" xr:uid="{4443EAFD-463C-4FF1-8175-FD60297F3090}"/>
    <cellStyle name="20% - Ênfase4 7 2" xfId="2321" xr:uid="{62ACEEF4-584C-46EF-A374-D0793BD41D93}"/>
    <cellStyle name="20% - Ênfase4 7_Metas - Tributos - Excel 2003_teste" xfId="2322" xr:uid="{0FACD795-F006-4077-8311-786C32EBCF25}"/>
    <cellStyle name="20% - Ênfase4 8" xfId="2323" xr:uid="{B9CC6F6C-33EB-49E6-B9B5-BE762092C958}"/>
    <cellStyle name="20% - Ênfase4 9" xfId="2324" xr:uid="{9B17810E-CAE8-4B0B-8371-C68A0B62A2A7}"/>
    <cellStyle name="20% - Ênfase5 10" xfId="2325" xr:uid="{565B761E-2B23-43B8-B257-05A70E7D1117}"/>
    <cellStyle name="20% - Ênfase5 11" xfId="2326" xr:uid="{4035F7AE-2461-4F21-AFC4-5C7E9A9DDD61}"/>
    <cellStyle name="20% - Ênfase5 12" xfId="2327" xr:uid="{63DC4ED1-9CC2-4D91-934E-694A4C636510}"/>
    <cellStyle name="20% - Ênfase5 2" xfId="148" xr:uid="{154FD37E-9E31-41AF-AE86-8B83E04D0A79}"/>
    <cellStyle name="20% - Ênfase5 2 2" xfId="2328" xr:uid="{DC1411E3-41BE-44A0-B455-9ACB35692A8D}"/>
    <cellStyle name="20% - Ênfase5 2 3" xfId="2329" xr:uid="{727F49EC-B25B-4757-AF14-22072A7EDEB7}"/>
    <cellStyle name="20% - Ênfase5 2 4" xfId="2330" xr:uid="{78A8DFFF-DF6B-4A30-B61C-1912A5AB407D}"/>
    <cellStyle name="20% - Ênfase5 2 5" xfId="2331" xr:uid="{6CBDEAC6-CDE1-48E7-B4F5-3FAC64985A8C}"/>
    <cellStyle name="20% - Ênfase5 2 6" xfId="2332" xr:uid="{7975D9DB-604F-433D-932F-78E181E20CBF}"/>
    <cellStyle name="20% - Ênfase5 2_~6826554" xfId="2333" xr:uid="{DBF1DB40-1F3D-49FB-B8F8-FDC8DA982A2E}"/>
    <cellStyle name="20% - Ênfase5 3" xfId="2334" xr:uid="{E5AFBECF-1AF8-403E-A1A5-A4947F3FD688}"/>
    <cellStyle name="20% - Ênfase5 3 2" xfId="2335" xr:uid="{8C6D0D3F-105C-48A0-B010-9EB741E63A86}"/>
    <cellStyle name="20% - Ênfase5 3_Metas - Tributos - Excel 2003_teste" xfId="2336" xr:uid="{B92AB408-17C5-4775-8E94-89D5A9BAD3DA}"/>
    <cellStyle name="20% - Ênfase5 4" xfId="2337" xr:uid="{0C90599C-E8DE-4F97-9408-0C1A25D6842F}"/>
    <cellStyle name="20% - Ênfase5 4 2" xfId="2338" xr:uid="{25ADAACC-B429-4691-8808-76C6C3CAA2F6}"/>
    <cellStyle name="20% - Ênfase5 4_Metas - Tributos - Excel 2003_teste" xfId="2339" xr:uid="{DDC89DFC-B99E-4520-9B65-657253920969}"/>
    <cellStyle name="20% - Ênfase5 5" xfId="2340" xr:uid="{9DD796AE-3AD6-4EBD-89EB-AC8D413F0A51}"/>
    <cellStyle name="20% - Ênfase5 5 2" xfId="2341" xr:uid="{FF4040F8-5062-4906-9EC8-E7D09F31CF38}"/>
    <cellStyle name="20% - Ênfase5 5_Metas - Tributos - Excel 2003_teste" xfId="2342" xr:uid="{11CEFF54-7787-4BA0-922A-1F08D37999C6}"/>
    <cellStyle name="20% - Ênfase5 6" xfId="2343" xr:uid="{5B33857E-A9B3-43E6-A8F6-AB37E9B6E310}"/>
    <cellStyle name="20% - Ênfase5 6 2" xfId="2344" xr:uid="{85A4244C-02CA-4C26-A601-2BF1034FEB4D}"/>
    <cellStyle name="20% - Ênfase5 6_Metas - Tributos - Excel 2003_teste" xfId="2345" xr:uid="{0CC6C1E3-3F54-4B05-9D39-ACDB0F40027C}"/>
    <cellStyle name="20% - Ênfase5 7" xfId="2346" xr:uid="{4D7CC095-7A05-467D-B84E-7F24AC77F177}"/>
    <cellStyle name="20% - Ênfase5 7 2" xfId="2347" xr:uid="{C547A35D-C0DD-4E5C-A787-2A11C6CB5FF8}"/>
    <cellStyle name="20% - Ênfase5 7_Metas - Tributos - Excel 2003_teste" xfId="2348" xr:uid="{4932FE72-DED8-4ED6-9A1A-03B1A05AE063}"/>
    <cellStyle name="20% - Ênfase5 8" xfId="2349" xr:uid="{D1D3C4B1-D3CA-467B-9782-D49DEAE27E10}"/>
    <cellStyle name="20% - Ênfase5 9" xfId="2350" xr:uid="{B065910C-9945-44A4-98B3-9E5680CB2135}"/>
    <cellStyle name="20% - Ênfase6 10" xfId="2351" xr:uid="{57C1F55F-6F7C-4BC3-9CAB-5820B82261F9}"/>
    <cellStyle name="20% - Ênfase6 11" xfId="2352" xr:uid="{FC452C93-E757-479B-99F6-EC360B175100}"/>
    <cellStyle name="20% - Ênfase6 12" xfId="2353" xr:uid="{0F1020C6-0BB9-41CC-B4D7-00EBE91F2047}"/>
    <cellStyle name="20% - Ênfase6 2" xfId="149" xr:uid="{238691AC-8B58-4DEB-9D27-7128BD59B24A}"/>
    <cellStyle name="20% - Ênfase6 2 2" xfId="2354" xr:uid="{F4CDF9A9-E27F-4792-9C1C-4BE231BB6F2B}"/>
    <cellStyle name="20% - Ênfase6 2 3" xfId="2355" xr:uid="{7784EA80-24C0-42D4-8EA2-067359CBDC25}"/>
    <cellStyle name="20% - Ênfase6 2 4" xfId="2356" xr:uid="{BC13E842-D42D-4D88-8E06-DF6157883082}"/>
    <cellStyle name="20% - Ênfase6 2 5" xfId="2357" xr:uid="{D21F9211-CAAA-4111-9ABF-25AB2123E49F}"/>
    <cellStyle name="20% - Ênfase6 2 6" xfId="2358" xr:uid="{6EA6EE60-8250-46B5-81A5-E3ECB4FA50CC}"/>
    <cellStyle name="20% - Ênfase6 2_~6826554" xfId="2359" xr:uid="{5F646E18-3735-4B21-8E1A-6C894AB00EAB}"/>
    <cellStyle name="20% - Ênfase6 3" xfId="2360" xr:uid="{3E4E7D10-0D0D-44A8-A59B-CBA790CA68A6}"/>
    <cellStyle name="20% - Ênfase6 3 2" xfId="2361" xr:uid="{0FA428A5-1AB1-4C2F-B5F3-E9E177865C25}"/>
    <cellStyle name="20% - Ênfase6 3_Metas - Tributos - Excel 2003_teste" xfId="2362" xr:uid="{C87535E3-AC46-4C0F-9ACD-EA019C782C68}"/>
    <cellStyle name="20% - Ênfase6 4" xfId="2363" xr:uid="{D1A963FE-4FB3-41AE-AE9E-154E21BBBF71}"/>
    <cellStyle name="20% - Ênfase6 4 2" xfId="2364" xr:uid="{680E1BC6-DDE0-4F9A-B2AF-E0519FE685ED}"/>
    <cellStyle name="20% - Ênfase6 4_Metas - Tributos - Excel 2003_teste" xfId="2365" xr:uid="{5EFBAC6E-B085-4999-84EA-E90D2D57CBB2}"/>
    <cellStyle name="20% - Ênfase6 5" xfId="2366" xr:uid="{E6A424C2-6B02-4703-AE2E-3AE7D762D231}"/>
    <cellStyle name="20% - Ênfase6 5 2" xfId="2367" xr:uid="{1B8993AB-BAA4-4162-8574-C81729908112}"/>
    <cellStyle name="20% - Ênfase6 5_Metas - Tributos - Excel 2003_teste" xfId="2368" xr:uid="{C8254C77-79F4-43DE-8C8E-BFB31DD6C062}"/>
    <cellStyle name="20% - Ênfase6 6" xfId="2369" xr:uid="{D12A53C6-AAD3-41CC-89C9-AACBC9E41134}"/>
    <cellStyle name="20% - Ênfase6 6 2" xfId="2370" xr:uid="{6D419B62-8BD9-43BA-B5CA-D049A7180528}"/>
    <cellStyle name="20% - Ênfase6 6_Metas - Tributos - Excel 2003_teste" xfId="2371" xr:uid="{A2B652C5-B05F-4C4F-82B7-99E8D2E62132}"/>
    <cellStyle name="20% - Ênfase6 7" xfId="2372" xr:uid="{690A6209-B3C7-4864-8DF5-198862EDA756}"/>
    <cellStyle name="20% - Ênfase6 7 2" xfId="2373" xr:uid="{E3B6E3BD-D1BF-4072-B525-336B36212AF5}"/>
    <cellStyle name="20% - Ênfase6 7_Metas - Tributos - Excel 2003_teste" xfId="2374" xr:uid="{F745C7A4-D1A9-4ECF-A8FD-33643E180FE3}"/>
    <cellStyle name="20% - Ênfase6 8" xfId="2375" xr:uid="{48015D38-D8BD-4C1A-B396-5340CB10267F}"/>
    <cellStyle name="20% - Ênfase6 9" xfId="2376" xr:uid="{E39C8A09-EE34-43F2-9447-E34702D15776}"/>
    <cellStyle name="40 % - Accent1" xfId="2377" xr:uid="{DC233EEE-7602-41A0-934C-77B7A8F62DE0}"/>
    <cellStyle name="40 % - Accent2" xfId="2378" xr:uid="{1C4A577E-BC02-46BC-AF8F-AE2E272026E7}"/>
    <cellStyle name="40 % - Accent3" xfId="2379" xr:uid="{C1A8D786-4D02-412E-A7D3-A00866B0FB26}"/>
    <cellStyle name="40 % - Accent4" xfId="2380" xr:uid="{1916B188-B502-49D1-98CF-06C3875C736C}"/>
    <cellStyle name="40 % - Accent5" xfId="2381" xr:uid="{5AC781F2-A911-49C1-9225-17C6947CF798}"/>
    <cellStyle name="40 % - Accent6" xfId="2382" xr:uid="{929CF8CF-0AB2-4CE9-8E12-BCB3D3494C96}"/>
    <cellStyle name="40% - Accent1" xfId="2383" xr:uid="{AA3150A8-931C-4322-BDBB-5AE80A8D3B26}"/>
    <cellStyle name="40% - Accent1 2" xfId="2384" xr:uid="{463CF30C-C970-4225-898C-7E11768A3384}"/>
    <cellStyle name="40% - Accent2" xfId="2385" xr:uid="{280F0F1A-32E4-4FB1-8A70-4B6530D1AFDD}"/>
    <cellStyle name="40% - Accent2 2" xfId="2386" xr:uid="{6F2362AC-1F55-48B5-82EB-7A7F65D815D9}"/>
    <cellStyle name="40% - Accent3" xfId="2387" xr:uid="{848099A3-2C90-4FC7-8A77-7BE389AD6C2D}"/>
    <cellStyle name="40% - Accent3 2" xfId="2388" xr:uid="{9F2E26B3-187D-4782-A164-19EB920D6CAA}"/>
    <cellStyle name="40% - Accent4" xfId="2389" xr:uid="{55785C96-63A6-48F6-B283-65F16A63297E}"/>
    <cellStyle name="40% - Accent4 2" xfId="2390" xr:uid="{D0A716D0-4793-4838-ADD0-4398F7E3A973}"/>
    <cellStyle name="40% - Accent5" xfId="2391" xr:uid="{C996D74C-6250-4C27-AB89-7A6E479C81D6}"/>
    <cellStyle name="40% - Accent5 2" xfId="2392" xr:uid="{A92EA162-3FC6-45AF-B817-42C3027A9136}"/>
    <cellStyle name="40% - Accent6" xfId="2393" xr:uid="{3842C389-8FCF-4FE6-98FB-4DED03471817}"/>
    <cellStyle name="40% - Accent6 2" xfId="2394" xr:uid="{7104D41E-FA92-46ED-B4E4-0C536289FD41}"/>
    <cellStyle name="40% - Cor1" xfId="2395" xr:uid="{F46CAEDA-2C07-4598-BC00-499DE5DE319C}"/>
    <cellStyle name="40% - Cor2" xfId="2396" xr:uid="{48CF77D3-ADCF-4881-9140-089E4C96B2A5}"/>
    <cellStyle name="40% - Cor3" xfId="2397" xr:uid="{42273BF4-2A35-463D-A593-488A8721F9EA}"/>
    <cellStyle name="40% - Cor4" xfId="2398" xr:uid="{10A410EB-0C7C-4BC7-9349-0167AECB6A0A}"/>
    <cellStyle name="40% - Cor5" xfId="2399" xr:uid="{BFCC1E59-3F77-4662-B181-B8592484C70C}"/>
    <cellStyle name="40% - Cor6" xfId="2400" xr:uid="{A9E5FFB6-51A1-4DC2-BAEB-72D3EC9A4499}"/>
    <cellStyle name="40% - Ênfase1 10" xfId="2401" xr:uid="{170DDC1B-3D74-4E0C-A1CD-E429BB66740D}"/>
    <cellStyle name="40% - Ênfase1 11" xfId="2402" xr:uid="{399BC10D-013B-46BD-BAB7-1CB31B24C542}"/>
    <cellStyle name="40% - Ênfase1 12" xfId="2403" xr:uid="{1C8A7999-D0C1-4B54-B270-24784B643FFD}"/>
    <cellStyle name="40% - Ênfase1 2" xfId="150" xr:uid="{1CDDD47D-A079-4C3A-A2C0-2CBB7007C1F5}"/>
    <cellStyle name="40% - Ênfase1 2 2" xfId="2404" xr:uid="{B2D65ED8-F68F-4278-94A6-176A19B842CF}"/>
    <cellStyle name="40% - Ênfase1 2 3" xfId="2405" xr:uid="{5171171C-F01B-4064-B37C-7386B7C5561F}"/>
    <cellStyle name="40% - Ênfase1 2 4" xfId="2406" xr:uid="{E479F67D-A850-4955-BF81-25F75AF2FA52}"/>
    <cellStyle name="40% - Ênfase1 2 5" xfId="2407" xr:uid="{397CD774-944F-4029-AF0B-53FFA5BB1D29}"/>
    <cellStyle name="40% - Ênfase1 2 6" xfId="2408" xr:uid="{92E3C918-03A3-424C-9DE1-FA552DDBC82A}"/>
    <cellStyle name="40% - Ênfase1 2_~6826554" xfId="2409" xr:uid="{748477D8-E33E-4CC7-8052-C86C3D6BF9B2}"/>
    <cellStyle name="40% - Ênfase1 3" xfId="2410" xr:uid="{A69D7C03-9808-4B90-8146-B4AED990EEF8}"/>
    <cellStyle name="40% - Ênfase1 3 2" xfId="2411" xr:uid="{6A28A4AC-D7EF-4BD6-BC0A-87C733960886}"/>
    <cellStyle name="40% - Ênfase1 3_Metas - Tributos - Excel 2003_teste" xfId="2412" xr:uid="{1A001869-B862-48EA-882B-8D8BAA267D44}"/>
    <cellStyle name="40% - Ênfase1 4" xfId="2413" xr:uid="{916AC68E-2373-4187-8BEA-D16AD1B5CFB8}"/>
    <cellStyle name="40% - Ênfase1 4 2" xfId="2414" xr:uid="{63E91D14-161D-49D6-85AC-CCEEEA381CB9}"/>
    <cellStyle name="40% - Ênfase1 4_Metas - Tributos - Excel 2003_teste" xfId="2415" xr:uid="{3B5AA943-2BB1-417F-B966-038002C9E1B1}"/>
    <cellStyle name="40% - Ênfase1 5" xfId="2416" xr:uid="{B23F8E8B-3ACF-4309-A54F-785706EDCAE7}"/>
    <cellStyle name="40% - Ênfase1 5 2" xfId="2417" xr:uid="{DE28514B-9EF4-465E-8954-826A14D66C2A}"/>
    <cellStyle name="40% - Ênfase1 5_Metas - Tributos - Excel 2003_teste" xfId="2418" xr:uid="{137AA470-DB28-49CA-A246-C68BCAE0CC4A}"/>
    <cellStyle name="40% - Ênfase1 6" xfId="2419" xr:uid="{C24168B8-0C64-4640-8818-A47377F17D98}"/>
    <cellStyle name="40% - Ênfase1 6 2" xfId="2420" xr:uid="{15AE4369-A1DC-4439-8924-DBEEA3D1D3C8}"/>
    <cellStyle name="40% - Ênfase1 6_Metas - Tributos - Excel 2003_teste" xfId="2421" xr:uid="{C998B1CF-297F-4082-8BC2-3D6C8D3813B6}"/>
    <cellStyle name="40% - Ênfase1 7" xfId="2422" xr:uid="{016C53EB-6C91-49A8-A649-A6A88B865653}"/>
    <cellStyle name="40% - Ênfase1 7 2" xfId="2423" xr:uid="{2D652D25-1CA2-423D-A2F1-595FABC099CD}"/>
    <cellStyle name="40% - Ênfase1 7_Metas - Tributos - Excel 2003_teste" xfId="2424" xr:uid="{0014B9DB-C32D-46D5-B2AA-3DC02D68A9C0}"/>
    <cellStyle name="40% - Ênfase1 8" xfId="2425" xr:uid="{F4C56AD5-946D-4AA5-8FB2-DB90FD26279E}"/>
    <cellStyle name="40% - Ênfase1 9" xfId="2426" xr:uid="{5C030D85-941E-4A5E-8335-F068F102A359}"/>
    <cellStyle name="40% - Ênfase2 10" xfId="2427" xr:uid="{4949234A-7864-42B4-91A7-C6B0184FC938}"/>
    <cellStyle name="40% - Ênfase2 11" xfId="2428" xr:uid="{45CEB963-517E-4E6F-A8DB-A1E770652FA7}"/>
    <cellStyle name="40% - Ênfase2 12" xfId="2429" xr:uid="{9657E4AD-0C8F-4286-B2A1-4DD8E181E406}"/>
    <cellStyle name="40% - Ênfase2 2" xfId="151" xr:uid="{98139810-6D72-45A6-BC4C-256671586690}"/>
    <cellStyle name="40% - Ênfase2 2 2" xfId="2430" xr:uid="{E37A1882-88F1-4470-A0F7-EA300FF106E6}"/>
    <cellStyle name="40% - Ênfase2 2 3" xfId="2431" xr:uid="{656465B3-E9C0-4E77-8902-86A6BAE0BE74}"/>
    <cellStyle name="40% - Ênfase2 2 4" xfId="2432" xr:uid="{23102263-B575-45F2-BBD7-4A96872B397C}"/>
    <cellStyle name="40% - Ênfase2 2 5" xfId="2433" xr:uid="{9FAC0676-D924-4446-AFC9-39ECF4195FEE}"/>
    <cellStyle name="40% - Ênfase2 2 6" xfId="2434" xr:uid="{809D5412-A768-4256-A4DA-59D0BB45B971}"/>
    <cellStyle name="40% - Ênfase2 2_~6826554" xfId="2435" xr:uid="{7EAE10CF-6DA0-446E-BE34-13E51CB41BF7}"/>
    <cellStyle name="40% - Ênfase2 3" xfId="2436" xr:uid="{505A32BB-03AC-4276-B0BD-3ABA1B76E670}"/>
    <cellStyle name="40% - Ênfase2 3 2" xfId="2437" xr:uid="{2BC8573D-1EA5-4B48-BE86-EBDBE79FAAA9}"/>
    <cellStyle name="40% - Ênfase2 3_Metas - Tributos - Excel 2003_teste" xfId="2438" xr:uid="{8AA2ABA2-3019-44AC-85F5-4D8CB2254BA5}"/>
    <cellStyle name="40% - Ênfase2 4" xfId="2439" xr:uid="{4CF70D18-B6C5-4C92-BBA2-C78D03EF8A2D}"/>
    <cellStyle name="40% - Ênfase2 4 2" xfId="2440" xr:uid="{4B2F0B9B-3C3D-4226-ABDA-08240C42A74B}"/>
    <cellStyle name="40% - Ênfase2 4_Metas - Tributos - Excel 2003_teste" xfId="2441" xr:uid="{3AE0AA7A-A2B3-4E59-B34B-AE65F9EE1481}"/>
    <cellStyle name="40% - Ênfase2 5" xfId="2442" xr:uid="{4C295B2A-6350-4FED-98BA-CD47595B78BA}"/>
    <cellStyle name="40% - Ênfase2 5 2" xfId="2443" xr:uid="{87A72DBB-C5BD-449B-B5A2-9A21D558B88F}"/>
    <cellStyle name="40% - Ênfase2 5_Metas - Tributos - Excel 2003_teste" xfId="2444" xr:uid="{7CDDAAF1-9524-434B-87AE-C290045DB8AE}"/>
    <cellStyle name="40% - Ênfase2 6" xfId="2445" xr:uid="{1B765742-A605-45A6-94D2-5F729709CED2}"/>
    <cellStyle name="40% - Ênfase2 6 2" xfId="2446" xr:uid="{BF08F9AD-C7E0-454B-805D-AEA5FE356423}"/>
    <cellStyle name="40% - Ênfase2 6_Metas - Tributos - Excel 2003_teste" xfId="2447" xr:uid="{F2356569-C184-4302-8339-2F9E2D95C264}"/>
    <cellStyle name="40% - Ênfase2 7" xfId="2448" xr:uid="{6D5AD235-42F6-4922-B3B8-7ADE398A41A4}"/>
    <cellStyle name="40% - Ênfase2 7 2" xfId="2449" xr:uid="{BCF39773-9946-4F2F-AED8-D13C9BAFEBA1}"/>
    <cellStyle name="40% - Ênfase2 7_Metas - Tributos - Excel 2003_teste" xfId="2450" xr:uid="{043F6232-7E22-43F8-9056-CF11E348C37D}"/>
    <cellStyle name="40% - Ênfase2 8" xfId="2451" xr:uid="{12BED898-EF41-4BAA-8B74-7ED26BBAC1F9}"/>
    <cellStyle name="40% - Ênfase2 9" xfId="2452" xr:uid="{55088CFC-CAE2-49F9-A2D9-DD835D512774}"/>
    <cellStyle name="40% - Ênfase3 10" xfId="2453" xr:uid="{39115C46-8BC3-4F99-B2AB-C464359BE423}"/>
    <cellStyle name="40% - Ênfase3 11" xfId="2454" xr:uid="{57B6E1F4-74A4-4359-9073-CE8AC55ECDDD}"/>
    <cellStyle name="40% - Ênfase3 12" xfId="2455" xr:uid="{D175CD08-D43F-4EE7-8786-DF65BCECEC54}"/>
    <cellStyle name="40% - Ênfase3 2" xfId="152" xr:uid="{70845D2B-1575-4A48-A39D-84E6DE12250A}"/>
    <cellStyle name="40% - Ênfase3 2 2" xfId="2456" xr:uid="{E4B9FCBD-0D4A-471B-9378-8E1FA27B8CE8}"/>
    <cellStyle name="40% - Ênfase3 2 3" xfId="2457" xr:uid="{3238A691-5D5A-458F-9AE3-B23AFF554F66}"/>
    <cellStyle name="40% - Ênfase3 2 4" xfId="2458" xr:uid="{3E7EA92D-9DC9-4154-9147-CC7C43B9924C}"/>
    <cellStyle name="40% - Ênfase3 2 5" xfId="2459" xr:uid="{044BEDE8-CF80-4831-9820-CC7F1565B345}"/>
    <cellStyle name="40% - Ênfase3 2 6" xfId="2460" xr:uid="{A2A008AA-81BF-4F14-B078-49A12A042405}"/>
    <cellStyle name="40% - Ênfase3 2_~6826554" xfId="2461" xr:uid="{754C6F7F-455D-45D3-84EE-C30BF5CD2883}"/>
    <cellStyle name="40% - Ênfase3 3" xfId="2462" xr:uid="{3297C6D2-BD0E-4698-92F9-9AB77CC29262}"/>
    <cellStyle name="40% - Ênfase3 3 2" xfId="2463" xr:uid="{38E8C755-F6F7-467A-AE48-71F9BFCB4664}"/>
    <cellStyle name="40% - Ênfase3 3_Metas - Tributos - Excel 2003_teste" xfId="2464" xr:uid="{EF1EF35E-C858-4094-8A36-2E94BF9120F1}"/>
    <cellStyle name="40% - Ênfase3 4" xfId="2465" xr:uid="{7ADA7D91-08BF-4337-BBAF-ACBC0AD6D7F4}"/>
    <cellStyle name="40% - Ênfase3 4 2" xfId="2466" xr:uid="{748AC5B4-D630-4C81-8530-6565531A4937}"/>
    <cellStyle name="40% - Ênfase3 4_Metas - Tributos - Excel 2003_teste" xfId="2467" xr:uid="{226C636B-1711-45F6-AC85-88F693290D44}"/>
    <cellStyle name="40% - Ênfase3 5" xfId="2468" xr:uid="{21F8B941-1AE6-48F0-919C-CA3E1A4FBC6F}"/>
    <cellStyle name="40% - Ênfase3 5 2" xfId="2469" xr:uid="{1205B72B-C836-4018-A17B-665981F773D3}"/>
    <cellStyle name="40% - Ênfase3 5_Metas - Tributos - Excel 2003_teste" xfId="2470" xr:uid="{07AD4317-3A05-4E2F-8DB4-9A31F6D73A55}"/>
    <cellStyle name="40% - Ênfase3 6" xfId="2471" xr:uid="{6BE9631D-4080-458C-96C2-BD1905108D96}"/>
    <cellStyle name="40% - Ênfase3 6 2" xfId="2472" xr:uid="{B543FC73-6BC1-41F8-BCAF-603574674697}"/>
    <cellStyle name="40% - Ênfase3 6_Metas - Tributos - Excel 2003_teste" xfId="2473" xr:uid="{7A9BC78A-0360-41AF-AB8B-887469D12F79}"/>
    <cellStyle name="40% - Ênfase3 7" xfId="2474" xr:uid="{CDEB7C33-692D-4014-99FD-DD755BE2BE84}"/>
    <cellStyle name="40% - Ênfase3 7 2" xfId="2475" xr:uid="{8510020A-2544-4C65-9E56-FFCF40F5BAD2}"/>
    <cellStyle name="40% - Ênfase3 7_Metas - Tributos - Excel 2003_teste" xfId="2476" xr:uid="{56395BAD-C307-4BF3-91D4-D6A5FD158757}"/>
    <cellStyle name="40% - Ênfase3 8" xfId="2477" xr:uid="{3E758CC2-FBE3-4F1C-B8B2-7FEACC666B47}"/>
    <cellStyle name="40% - Ênfase3 9" xfId="2478" xr:uid="{8CD8F96D-19F1-4332-85A0-9A4BA76D3CAC}"/>
    <cellStyle name="40% - Ênfase4 10" xfId="2479" xr:uid="{323DF396-2FBF-4B75-828D-9D11302D7412}"/>
    <cellStyle name="40% - Ênfase4 11" xfId="2480" xr:uid="{D3644850-E96B-47AF-AEEE-4011D288291E}"/>
    <cellStyle name="40% - Ênfase4 12" xfId="2481" xr:uid="{A0D01B34-4C03-478B-A6E1-5410B5A74717}"/>
    <cellStyle name="40% - Ênfase4 2" xfId="153" xr:uid="{F80534B8-10BA-4656-B55E-0BF0920C4C10}"/>
    <cellStyle name="40% - Ênfase4 2 2" xfId="2482" xr:uid="{75E17B14-8543-4E40-88AC-BF4A3024A6BA}"/>
    <cellStyle name="40% - Ênfase4 2 3" xfId="2483" xr:uid="{767DDBB3-1724-4DB2-9903-D1F02BDAE43E}"/>
    <cellStyle name="40% - Ênfase4 2 4" xfId="2484" xr:uid="{969BDE12-5176-4C8C-BAD8-B2A3EFC0F641}"/>
    <cellStyle name="40% - Ênfase4 2 5" xfId="2485" xr:uid="{A1186D30-3B55-4DDB-A2AC-5462AD24A953}"/>
    <cellStyle name="40% - Ênfase4 2 6" xfId="2486" xr:uid="{2CB3E840-7DB6-4DAA-89A5-D41F6B438F45}"/>
    <cellStyle name="40% - Ênfase4 2_~6826554" xfId="2487" xr:uid="{36E7B48C-6650-4083-900C-E2E5B0816122}"/>
    <cellStyle name="40% - Ênfase4 3" xfId="2488" xr:uid="{E9C5CB0C-A088-4D5E-8706-61D55649C138}"/>
    <cellStyle name="40% - Ênfase4 3 2" xfId="2489" xr:uid="{5F544093-071A-41B4-9832-F7E074822100}"/>
    <cellStyle name="40% - Ênfase4 3_Metas - Tributos - Excel 2003_teste" xfId="2490" xr:uid="{25F2AC3C-A8F4-42A3-958B-6547AA10F49F}"/>
    <cellStyle name="40% - Ênfase4 4" xfId="2491" xr:uid="{804F95D0-6726-48FD-BE07-7CA54FC865F0}"/>
    <cellStyle name="40% - Ênfase4 4 2" xfId="2492" xr:uid="{1DB9CD63-B0DE-424A-9BEF-F8906F02AD23}"/>
    <cellStyle name="40% - Ênfase4 4_Metas - Tributos - Excel 2003_teste" xfId="2493" xr:uid="{78B30409-22A1-4E6E-850B-4A1FAAD86C11}"/>
    <cellStyle name="40% - Ênfase4 5" xfId="2494" xr:uid="{E8660F19-D19A-4F42-AAD9-7F16A66D890E}"/>
    <cellStyle name="40% - Ênfase4 5 2" xfId="2495" xr:uid="{542501BE-06E7-44C0-9A36-E62137681D2C}"/>
    <cellStyle name="40% - Ênfase4 5_Metas - Tributos - Excel 2003_teste" xfId="2496" xr:uid="{B013A7FE-9F97-47B6-9E95-6F91F06D5D3D}"/>
    <cellStyle name="40% - Ênfase4 6" xfId="2497" xr:uid="{20D86D5A-CACF-4C17-A9EC-95381FDFE7F9}"/>
    <cellStyle name="40% - Ênfase4 6 2" xfId="2498" xr:uid="{CFF1854E-CC1D-4606-BFF9-99070E23F41C}"/>
    <cellStyle name="40% - Ênfase4 6_Metas - Tributos - Excel 2003_teste" xfId="2499" xr:uid="{2DABF5A6-EC59-45E7-8D28-4EA7C6FCDE00}"/>
    <cellStyle name="40% - Ênfase4 7" xfId="2500" xr:uid="{0070AEAB-C752-4C28-A13D-8F517BA781DB}"/>
    <cellStyle name="40% - Ênfase4 7 2" xfId="2501" xr:uid="{DD6276F2-C8D4-4406-BD20-1190CE838361}"/>
    <cellStyle name="40% - Ênfase4 7_Metas - Tributos - Excel 2003_teste" xfId="2502" xr:uid="{62698C63-C8B8-4158-9E0C-133481078396}"/>
    <cellStyle name="40% - Ênfase4 8" xfId="2503" xr:uid="{81AD12CF-2846-427C-B502-99F044A94F30}"/>
    <cellStyle name="40% - Ênfase4 9" xfId="2504" xr:uid="{9F00A246-0A7A-4E2C-A792-C92261AF2135}"/>
    <cellStyle name="40% - Ênfase5 10" xfId="2505" xr:uid="{E438B599-AEE0-416C-BFE3-B5A6F067A036}"/>
    <cellStyle name="40% - Ênfase5 11" xfId="2506" xr:uid="{7951299C-CA2B-4A4F-A16C-E93E20EA9274}"/>
    <cellStyle name="40% - Ênfase5 12" xfId="2507" xr:uid="{6EC05EB6-FE7E-4948-836E-E3647A3B64CB}"/>
    <cellStyle name="40% - Ênfase5 2" xfId="154" xr:uid="{C591BAB6-20D9-4DB2-9B16-1AB71C662E63}"/>
    <cellStyle name="40% - Ênfase5 2 2" xfId="2508" xr:uid="{F1D3489E-47C6-4E34-9EBC-A3D01E9982DC}"/>
    <cellStyle name="40% - Ênfase5 2 3" xfId="2509" xr:uid="{62CBFF8B-159D-4643-BE6E-2E9B32223765}"/>
    <cellStyle name="40% - Ênfase5 2 4" xfId="2510" xr:uid="{1EE2F4D2-F680-4492-BDD0-CE8A9F246D4A}"/>
    <cellStyle name="40% - Ênfase5 2 5" xfId="2511" xr:uid="{CBF5A835-92AA-42CA-A283-51ACA600B314}"/>
    <cellStyle name="40% - Ênfase5 2 6" xfId="2512" xr:uid="{A61D807D-37A1-42E6-B647-D8CE5AB0676E}"/>
    <cellStyle name="40% - Ênfase5 2_~6826554" xfId="2513" xr:uid="{2AED2C07-8C4D-4879-A08B-AA3A0ACBCE9D}"/>
    <cellStyle name="40% - Ênfase5 3" xfId="2514" xr:uid="{1FA8FD3C-B7AC-4C46-BC0B-32CFF298C6F5}"/>
    <cellStyle name="40% - Ênfase5 3 2" xfId="2515" xr:uid="{E3F56855-BA31-4B91-BA5A-6A938C544381}"/>
    <cellStyle name="40% - Ênfase5 3_Metas - Tributos - Excel 2003_teste" xfId="2516" xr:uid="{462A9C3C-EE46-47AF-BA20-2FD399D8C0FF}"/>
    <cellStyle name="40% - Ênfase5 4" xfId="2517" xr:uid="{BD6D3A48-6C06-4EF4-8C91-8D07D2C34D94}"/>
    <cellStyle name="40% - Ênfase5 4 2" xfId="2518" xr:uid="{2950F8CA-88B4-49F6-BE55-0297C96223EA}"/>
    <cellStyle name="40% - Ênfase5 4_Metas - Tributos - Excel 2003_teste" xfId="2519" xr:uid="{A4454EE4-8AC7-40F1-8490-D1B10B437CA1}"/>
    <cellStyle name="40% - Ênfase5 5" xfId="2520" xr:uid="{246CB3EA-5C13-4DF8-8049-FD6A91429737}"/>
    <cellStyle name="40% - Ênfase5 5 2" xfId="2521" xr:uid="{477ADBFE-1667-433C-810D-09E02F0ADF6C}"/>
    <cellStyle name="40% - Ênfase5 5_Metas - Tributos - Excel 2003_teste" xfId="2522" xr:uid="{64258D85-E4D3-459A-BDD8-7EC0BEB2E4A1}"/>
    <cellStyle name="40% - Ênfase5 6" xfId="2523" xr:uid="{05856771-A33F-4C12-8A4B-89FFAF1428AF}"/>
    <cellStyle name="40% - Ênfase5 6 2" xfId="2524" xr:uid="{D685BA25-6074-4108-A809-52104C4930AC}"/>
    <cellStyle name="40% - Ênfase5 6_Metas - Tributos - Excel 2003_teste" xfId="2525" xr:uid="{85C91F84-0666-4DD9-9B28-45C6BEE96AD1}"/>
    <cellStyle name="40% - Ênfase5 7" xfId="2526" xr:uid="{8024E832-8DBD-4DA9-9F19-EEFC17B7DBC5}"/>
    <cellStyle name="40% - Ênfase5 7 2" xfId="2527" xr:uid="{CB70706E-CD9C-4FFE-B482-8A1A861E96C9}"/>
    <cellStyle name="40% - Ênfase5 7_Metas - Tributos - Excel 2003_teste" xfId="2528" xr:uid="{4D19C806-CD97-4B71-B020-69B41BE6EED6}"/>
    <cellStyle name="40% - Ênfase5 8" xfId="2529" xr:uid="{260BEF1F-1F62-4A78-B8DB-B78BDDD867C2}"/>
    <cellStyle name="40% - Ênfase5 9" xfId="2530" xr:uid="{CFEED641-4A7F-4E87-A0C0-D970C6929C4E}"/>
    <cellStyle name="40% - Ênfase6 10" xfId="2531" xr:uid="{9DBF0328-D281-4BAA-AE38-972E884EAEE2}"/>
    <cellStyle name="40% - Ênfase6 11" xfId="2532" xr:uid="{ABEF39F6-C9A1-402D-B957-55127BCF1B70}"/>
    <cellStyle name="40% - Ênfase6 12" xfId="2533" xr:uid="{D6068222-1D08-4864-A822-D03BE1E210B0}"/>
    <cellStyle name="40% - Ênfase6 2" xfId="155" xr:uid="{D7D39C6F-2B27-489B-BE76-79B95EE8818D}"/>
    <cellStyle name="40% - Ênfase6 2 2" xfId="2534" xr:uid="{A2A160AC-DA49-4B6B-A9AD-21899F5599AE}"/>
    <cellStyle name="40% - Ênfase6 2 3" xfId="2535" xr:uid="{89DAAD80-7E7E-43D9-BA83-BA4ED921768D}"/>
    <cellStyle name="40% - Ênfase6 2 4" xfId="2536" xr:uid="{E895F4CB-7601-45AD-97DF-F0AE66D7124C}"/>
    <cellStyle name="40% - Ênfase6 2 5" xfId="2537" xr:uid="{44AF03BA-D264-4D82-B750-6CF86DFD38EE}"/>
    <cellStyle name="40% - Ênfase6 2 6" xfId="2538" xr:uid="{2AEF0777-6DC5-4F90-95A0-7E2CC1120AD9}"/>
    <cellStyle name="40% - Ênfase6 2_~6826554" xfId="2539" xr:uid="{AF014801-4A18-43F2-B318-E1C9E6A32459}"/>
    <cellStyle name="40% - Ênfase6 3" xfId="2540" xr:uid="{A370406C-B5B1-4C44-ACCC-846DCBAC1760}"/>
    <cellStyle name="40% - Ênfase6 3 2" xfId="2541" xr:uid="{C44806F5-52A7-49E2-910C-FBDA44D4757C}"/>
    <cellStyle name="40% - Ênfase6 3_Metas - Tributos - Excel 2003_teste" xfId="2542" xr:uid="{0C1B0EBD-8177-41E4-89C6-27B1ACD2C53C}"/>
    <cellStyle name="40% - Ênfase6 4" xfId="2543" xr:uid="{C22DF0AE-0E3D-4026-A96B-8CAD23739C0B}"/>
    <cellStyle name="40% - Ênfase6 4 2" xfId="2544" xr:uid="{4B0CFEFA-FD80-42EF-8FFF-46A2D278E13B}"/>
    <cellStyle name="40% - Ênfase6 4_Metas - Tributos - Excel 2003_teste" xfId="2545" xr:uid="{080EBBD0-4FE4-4FDD-A351-83098F0B7170}"/>
    <cellStyle name="40% - Ênfase6 5" xfId="2546" xr:uid="{F7EB4C0B-570C-4676-B934-0973B2B80A67}"/>
    <cellStyle name="40% - Ênfase6 5 2" xfId="2547" xr:uid="{4A2E5051-0206-45A4-B76B-5DA446FA9E09}"/>
    <cellStyle name="40% - Ênfase6 5_Metas - Tributos - Excel 2003_teste" xfId="2548" xr:uid="{22A35958-89CF-4328-80DB-1AC4F9C4DB36}"/>
    <cellStyle name="40% - Ênfase6 6" xfId="2549" xr:uid="{3CD5EE50-D7D7-4604-8DA3-02A920948935}"/>
    <cellStyle name="40% - Ênfase6 6 2" xfId="2550" xr:uid="{D8151D08-38B3-483F-B59F-F31EB831B7BF}"/>
    <cellStyle name="40% - Ênfase6 6_Metas - Tributos - Excel 2003_teste" xfId="2551" xr:uid="{EB6177F6-5978-4547-A863-67A3B94462D4}"/>
    <cellStyle name="40% - Ênfase6 7" xfId="2552" xr:uid="{D090FBB1-F250-4CDE-86DA-13C11B825AC1}"/>
    <cellStyle name="40% - Ênfase6 7 2" xfId="2553" xr:uid="{25762237-B2D5-405C-9007-7353121E4C0E}"/>
    <cellStyle name="40% - Ênfase6 7_Metas - Tributos - Excel 2003_teste" xfId="2554" xr:uid="{D31FCA6B-F9BE-4A92-9672-5BA2D55A1FD0}"/>
    <cellStyle name="40% - Ênfase6 8" xfId="2555" xr:uid="{61F176B7-877C-4602-85F8-48141D00D05D}"/>
    <cellStyle name="40% - Ênfase6 9" xfId="2556" xr:uid="{6A992D66-7CDA-417C-9A57-40BF78CEC05A}"/>
    <cellStyle name="60 % - Accent1" xfId="2557" xr:uid="{9A984CA4-EC27-4C82-BBA8-4FC25192716C}"/>
    <cellStyle name="60 % - Accent2" xfId="2558" xr:uid="{CF31B087-BA09-495D-9E85-0D2505D2EC63}"/>
    <cellStyle name="60 % - Accent3" xfId="2559" xr:uid="{A7ED56FB-D1F8-4A89-AC46-293DF4F80D07}"/>
    <cellStyle name="60 % - Accent4" xfId="2560" xr:uid="{8BEB659F-8D55-4E43-8785-32FCB29E2948}"/>
    <cellStyle name="60 % - Accent5" xfId="2561" xr:uid="{39FACA0F-A282-43E2-AB0A-04BEDD7D022E}"/>
    <cellStyle name="60 % - Accent6" xfId="2562" xr:uid="{EA29C11C-BC5F-49BE-ADC3-C8F39D531F1A}"/>
    <cellStyle name="60% - Accent1" xfId="2563" xr:uid="{ACDAEB81-2519-4068-B724-1F0C16AE33AF}"/>
    <cellStyle name="60% - Accent1 2" xfId="2564" xr:uid="{440E98D1-C8A4-4AB0-A1AC-BA2DCCFCEFFF}"/>
    <cellStyle name="60% - Accent2" xfId="2565" xr:uid="{8025E589-A631-43A5-8A02-CA5CF45554F1}"/>
    <cellStyle name="60% - Accent2 2" xfId="2566" xr:uid="{98CD0C0C-AC8B-4C76-A604-7E88675B803F}"/>
    <cellStyle name="60% - Accent3" xfId="2567" xr:uid="{0D2E2F22-A376-452F-AD04-7065E1E9B0D6}"/>
    <cellStyle name="60% - Accent3 2" xfId="2568" xr:uid="{5E9C2425-0E09-471B-8F9E-50ABDB879A2C}"/>
    <cellStyle name="60% - Accent4" xfId="2569" xr:uid="{504A47F2-00DC-42E8-B662-813498627D06}"/>
    <cellStyle name="60% - Accent4 2" xfId="2570" xr:uid="{F7171429-D8B5-42AB-A74A-E0D135F16B59}"/>
    <cellStyle name="60% - Accent5" xfId="2571" xr:uid="{8F69B800-71BF-4FAE-A274-9E34035C6D23}"/>
    <cellStyle name="60% - Accent5 2" xfId="2572" xr:uid="{BFE54733-A525-46A3-A8BA-397A73EA50A7}"/>
    <cellStyle name="60% - Accent6" xfId="2573" xr:uid="{B1BA5741-549A-4952-B0EC-F3E80CB13C8B}"/>
    <cellStyle name="60% - Accent6 2" xfId="2574" xr:uid="{1AC1225C-FF4A-48B6-AF35-C6A162BC5101}"/>
    <cellStyle name="60% - Cor1" xfId="2575" xr:uid="{BCE23ABC-7F98-4C89-A4DC-8B44772D0A2F}"/>
    <cellStyle name="60% - Cor2" xfId="2576" xr:uid="{01164F83-D901-48A4-92B3-7D77AF647347}"/>
    <cellStyle name="60% - Cor3" xfId="2577" xr:uid="{B5E85E19-A387-485E-82CB-11E8D67C9F4F}"/>
    <cellStyle name="60% - Cor4" xfId="2578" xr:uid="{95A0B968-7FF5-40C0-9D2A-8C8B7D40584F}"/>
    <cellStyle name="60% - Cor5" xfId="2579" xr:uid="{824F3CC6-33A3-49A0-95F4-238D9060B7BB}"/>
    <cellStyle name="60% - Cor6" xfId="2580" xr:uid="{73F07CE9-B7BB-4AAA-AE7E-CE9BA495519C}"/>
    <cellStyle name="60% - Ênfase1 10" xfId="2581" xr:uid="{C5D5330D-DA1A-4761-8B16-18CDEB8F7F40}"/>
    <cellStyle name="60% - Ênfase1 11" xfId="2582" xr:uid="{622ECB97-7A20-4019-8B0C-A1A67F3D8006}"/>
    <cellStyle name="60% - Ênfase1 12" xfId="2583" xr:uid="{CFD7C563-045A-454F-9C59-2EA5D3414164}"/>
    <cellStyle name="60% - Ênfase1 2" xfId="156" xr:uid="{F5E4050D-2943-40D1-82B2-664154065C90}"/>
    <cellStyle name="60% - Ênfase1 2 2" xfId="2584" xr:uid="{6E64F766-A76F-4BB6-89E5-90C40AA91369}"/>
    <cellStyle name="60% - Ênfase1 2 3" xfId="2585" xr:uid="{287D6A15-CB44-428C-B4CF-5C9128515A81}"/>
    <cellStyle name="60% - Ênfase1 2 4" xfId="2586" xr:uid="{8148C491-3B8A-431E-A9F5-EE9AB7B883CB}"/>
    <cellStyle name="60% - Ênfase1 2 5" xfId="2587" xr:uid="{325488DD-D760-4DCA-A840-31C8D0532797}"/>
    <cellStyle name="60% - Ênfase1 2 6" xfId="2588" xr:uid="{EA757D6D-581F-49DA-A4EC-ABDCE5FE892B}"/>
    <cellStyle name="60% - Ênfase1 3" xfId="2589" xr:uid="{AB9AF52E-4902-4D59-9F5E-82ECA9E91DDD}"/>
    <cellStyle name="60% - Ênfase1 3 2" xfId="2590" xr:uid="{F88EB80C-96EF-42B8-B8C0-B558F5D22647}"/>
    <cellStyle name="60% - Ênfase1 4" xfId="2591" xr:uid="{7EB7BF7E-3C19-4C60-9D2A-BA72587A21AD}"/>
    <cellStyle name="60% - Ênfase1 4 2" xfId="2592" xr:uid="{E12782C2-ADCB-4100-A1AA-908ED4EBD22F}"/>
    <cellStyle name="60% - Ênfase1 5" xfId="2593" xr:uid="{66ACBACC-5CAB-4B1E-8ACE-60A019C8C6E5}"/>
    <cellStyle name="60% - Ênfase1 5 2" xfId="2594" xr:uid="{08CA8CB5-F265-48F4-929F-E3B87F7833AA}"/>
    <cellStyle name="60% - Ênfase1 6" xfId="2595" xr:uid="{874B757B-2B8F-4D77-A0F5-BB5DC56876D6}"/>
    <cellStyle name="60% - Ênfase1 6 2" xfId="2596" xr:uid="{98CD8C7C-0360-4254-9485-43711FD731AC}"/>
    <cellStyle name="60% - Ênfase1 7" xfId="2597" xr:uid="{8FA87751-2409-4BEA-8D6D-5C4BF6FA13CF}"/>
    <cellStyle name="60% - Ênfase1 7 2" xfId="2598" xr:uid="{434CD5D4-8A80-4709-855B-DF1F932B3D89}"/>
    <cellStyle name="60% - Ênfase1 8" xfId="2599" xr:uid="{33AD914D-AF4A-40CB-ABA2-DB9CBC126292}"/>
    <cellStyle name="60% - Ênfase1 9" xfId="2600" xr:uid="{787282D0-F509-4C73-9BD0-34C5A07F56D7}"/>
    <cellStyle name="60% - Ênfase2 10" xfId="2601" xr:uid="{8761AD44-8CC3-42AD-83AA-56BB260AF91E}"/>
    <cellStyle name="60% - Ênfase2 11" xfId="2602" xr:uid="{09DFC652-C1BA-41B8-A80B-17B14800B2FE}"/>
    <cellStyle name="60% - Ênfase2 12" xfId="2603" xr:uid="{CCDDB213-4295-4802-B90E-A99E471EB626}"/>
    <cellStyle name="60% - Ênfase2 2" xfId="157" xr:uid="{F644C011-0F81-459E-9A89-5EC36C8B3B41}"/>
    <cellStyle name="60% - Ênfase2 2 2" xfId="2604" xr:uid="{109553F3-1538-440B-AAAE-32327DF1FCFC}"/>
    <cellStyle name="60% - Ênfase2 2 3" xfId="2605" xr:uid="{45A63606-D5BD-4C3B-BCCD-3490016A13F7}"/>
    <cellStyle name="60% - Ênfase2 2 4" xfId="2606" xr:uid="{9AE8F35C-CB5C-496A-AED7-FBD57C2A5F39}"/>
    <cellStyle name="60% - Ênfase2 2 5" xfId="2607" xr:uid="{071B6DC7-7BE0-4BAA-A411-86A874618D12}"/>
    <cellStyle name="60% - Ênfase2 2 6" xfId="2608" xr:uid="{05A9F067-960F-48D2-8BA5-B27437883C61}"/>
    <cellStyle name="60% - Ênfase2 3" xfId="2609" xr:uid="{340F4216-0EEA-4C5B-9A2C-04878CEA0A32}"/>
    <cellStyle name="60% - Ênfase2 3 2" xfId="2610" xr:uid="{C9387C27-9CEA-445F-B378-AC6B6DD3E660}"/>
    <cellStyle name="60% - Ênfase2 4" xfId="2611" xr:uid="{46A14393-D1BA-4518-9737-C2A7C3D72B69}"/>
    <cellStyle name="60% - Ênfase2 4 2" xfId="2612" xr:uid="{4A9B7DE6-B9AD-48BD-BFDB-E1718CB77DB0}"/>
    <cellStyle name="60% - Ênfase2 5" xfId="2613" xr:uid="{B673E19E-865A-405B-BC42-34B6E5142AB2}"/>
    <cellStyle name="60% - Ênfase2 5 2" xfId="2614" xr:uid="{4A113EEC-A3AA-4ADB-8372-83D9975250D6}"/>
    <cellStyle name="60% - Ênfase2 6" xfId="2615" xr:uid="{EC24B427-C5E8-47AC-A177-0C9E306DFAE5}"/>
    <cellStyle name="60% - Ênfase2 6 2" xfId="2616" xr:uid="{38D795AA-B2EF-46DF-B715-5F8793A7358F}"/>
    <cellStyle name="60% - Ênfase2 7" xfId="2617" xr:uid="{99828971-33B3-4E71-A972-5E465AE6331C}"/>
    <cellStyle name="60% - Ênfase2 7 2" xfId="2618" xr:uid="{7D3E824A-F76E-46A8-84BC-6F5AF187C695}"/>
    <cellStyle name="60% - Ênfase2 8" xfId="2619" xr:uid="{B8DAA997-C097-4CB3-AC86-1F140227221A}"/>
    <cellStyle name="60% - Ênfase2 9" xfId="2620" xr:uid="{3A73BF03-D190-44A4-9941-8CFB98486AE6}"/>
    <cellStyle name="60% - Ênfase3 10" xfId="2621" xr:uid="{BC2CFE0E-5600-44D5-B7E8-9A7D4D523778}"/>
    <cellStyle name="60% - Ênfase3 11" xfId="2622" xr:uid="{75A16DFA-B25A-4863-AECE-BBACBAF60237}"/>
    <cellStyle name="60% - Ênfase3 12" xfId="2623" xr:uid="{C41BA9AC-FEF1-409A-AC62-5E1B7C30CEE1}"/>
    <cellStyle name="60% - Ênfase3 2" xfId="158" xr:uid="{07834419-DAA6-4DC4-994B-A728AE093C9D}"/>
    <cellStyle name="60% - Ênfase3 2 2" xfId="2624" xr:uid="{7824542C-C6C6-4070-8884-2ACD3AFC5579}"/>
    <cellStyle name="60% - Ênfase3 2 3" xfId="2625" xr:uid="{C130C43B-77CA-46B9-A771-20600308A0D3}"/>
    <cellStyle name="60% - Ênfase3 2 4" xfId="2626" xr:uid="{1774D4FF-6C8E-4299-97C3-6AC9B6F2B18F}"/>
    <cellStyle name="60% - Ênfase3 2 5" xfId="2627" xr:uid="{583BDF1D-47D0-4498-9F5B-9D72945FE6EC}"/>
    <cellStyle name="60% - Ênfase3 2 6" xfId="2628" xr:uid="{8098EFA3-C0C3-43C4-BB5C-C51332FC6DF4}"/>
    <cellStyle name="60% - Ênfase3 3" xfId="2629" xr:uid="{E4131033-7BB0-4B41-8B8F-6CF78C722E23}"/>
    <cellStyle name="60% - Ênfase3 3 2" xfId="2630" xr:uid="{72F4B354-903E-4E62-ADC7-2039D81CA7DB}"/>
    <cellStyle name="60% - Ênfase3 4" xfId="2631" xr:uid="{A0DF0A5F-D392-47D5-804F-8F3CF3AB379D}"/>
    <cellStyle name="60% - Ênfase3 4 2" xfId="2632" xr:uid="{25C5A103-B6A5-4872-AD20-0080C5F978C4}"/>
    <cellStyle name="60% - Ênfase3 5" xfId="2633" xr:uid="{13FB74C1-87D8-4324-9550-274DF7D65E67}"/>
    <cellStyle name="60% - Ênfase3 5 2" xfId="2634" xr:uid="{D7084CBB-362A-41AE-AF88-D2EF9A9317FC}"/>
    <cellStyle name="60% - Ênfase3 6" xfId="2635" xr:uid="{DBEB762A-5593-4105-B9FB-100ABFEA1D94}"/>
    <cellStyle name="60% - Ênfase3 6 2" xfId="2636" xr:uid="{AA537C83-3D30-4E69-B90F-5DFFD799B463}"/>
    <cellStyle name="60% - Ênfase3 7" xfId="2637" xr:uid="{1A69AFBF-5285-42EF-BB9B-0AC473CAAB73}"/>
    <cellStyle name="60% - Ênfase3 7 2" xfId="2638" xr:uid="{411F1A3B-74BD-44FB-BB23-3C6BECC8E09F}"/>
    <cellStyle name="60% - Ênfase3 8" xfId="2639" xr:uid="{1A7EFD78-EEEB-4342-83F4-D8F2A6EB63EF}"/>
    <cellStyle name="60% - Ênfase3 9" xfId="2640" xr:uid="{58CF74B8-5ED4-4F02-AB1F-AD960FFF9835}"/>
    <cellStyle name="60% - Ênfase4 10" xfId="2641" xr:uid="{DA3C50C7-ECB3-4A34-BE5A-4262487812D7}"/>
    <cellStyle name="60% - Ênfase4 11" xfId="2642" xr:uid="{ED2D00BA-3ED2-4780-80C7-8DBD6FD6F6A1}"/>
    <cellStyle name="60% - Ênfase4 12" xfId="2643" xr:uid="{506AA84B-1CF4-460A-B223-BF58B4EB8309}"/>
    <cellStyle name="60% - Ênfase4 2" xfId="159" xr:uid="{DBC7D489-1E22-4C23-9469-B9496B69C6A8}"/>
    <cellStyle name="60% - Ênfase4 2 2" xfId="2644" xr:uid="{A8FF68D4-91D7-4435-B7C9-5FDD73E3275B}"/>
    <cellStyle name="60% - Ênfase4 2 3" xfId="2645" xr:uid="{BA570281-8554-4577-91CD-1757377A4F3A}"/>
    <cellStyle name="60% - Ênfase4 2 4" xfId="2646" xr:uid="{6C013740-0C8A-4674-8985-92EFEB38963D}"/>
    <cellStyle name="60% - Ênfase4 2 5" xfId="2647" xr:uid="{85642318-5106-4DA9-9FFD-388A77CAE534}"/>
    <cellStyle name="60% - Ênfase4 2 6" xfId="2648" xr:uid="{2DF840EF-1BAA-486E-9638-EA54E6F1C96A}"/>
    <cellStyle name="60% - Ênfase4 3" xfId="2649" xr:uid="{4D31AE22-77CE-483C-8F06-6EC6E90EBB5D}"/>
    <cellStyle name="60% - Ênfase4 3 2" xfId="2650" xr:uid="{C74583A4-A0A3-4D2F-B354-B72850DA65A3}"/>
    <cellStyle name="60% - Ênfase4 4" xfId="2651" xr:uid="{9036AEA4-5C07-423B-B38D-A17B45B9F135}"/>
    <cellStyle name="60% - Ênfase4 4 2" xfId="2652" xr:uid="{EC9176DF-E367-4BA3-9185-606B09E3A754}"/>
    <cellStyle name="60% - Ênfase4 5" xfId="2653" xr:uid="{197C385B-19DF-40E9-8E8A-CF63041F9144}"/>
    <cellStyle name="60% - Ênfase4 5 2" xfId="2654" xr:uid="{EA19D1F7-4C47-4EBE-8C42-93359F15397F}"/>
    <cellStyle name="60% - Ênfase4 6" xfId="2655" xr:uid="{D6FFBF8F-EB1E-4E47-8505-337E7485B9A7}"/>
    <cellStyle name="60% - Ênfase4 6 2" xfId="2656" xr:uid="{A8262280-B76B-4A9B-992E-00B03F7A923F}"/>
    <cellStyle name="60% - Ênfase4 7" xfId="2657" xr:uid="{168075C4-1A28-4902-A3C5-C463E41BB9F8}"/>
    <cellStyle name="60% - Ênfase4 7 2" xfId="2658" xr:uid="{01A491F7-4450-414D-8F67-6F578A2E58F5}"/>
    <cellStyle name="60% - Ênfase4 8" xfId="2659" xr:uid="{D41566DE-A2B5-4A9E-AAAC-B8713FCF7003}"/>
    <cellStyle name="60% - Ênfase4 9" xfId="2660" xr:uid="{5F14E5A1-62AC-4EF5-B4D0-DB9BC50D17A9}"/>
    <cellStyle name="60% - Ênfase5 10" xfId="2661" xr:uid="{5BE7E268-6B21-45C5-A7C0-963C878905C8}"/>
    <cellStyle name="60% - Ênfase5 11" xfId="2662" xr:uid="{7284C0F1-C9FA-4496-B60B-4E003160DB48}"/>
    <cellStyle name="60% - Ênfase5 12" xfId="2663" xr:uid="{0F0CFA07-6BB9-4A95-8941-766D48AD8D5E}"/>
    <cellStyle name="60% - Ênfase5 2" xfId="160" xr:uid="{41CC06B7-3A37-4DC5-85D1-B34C031EEFFE}"/>
    <cellStyle name="60% - Ênfase5 2 2" xfId="2664" xr:uid="{3336CBF4-C943-465F-9838-A634973C7266}"/>
    <cellStyle name="60% - Ênfase5 2 3" xfId="2665" xr:uid="{95A54EEE-0288-4AD8-9BE5-89F267AACB96}"/>
    <cellStyle name="60% - Ênfase5 2 4" xfId="2666" xr:uid="{E8995D88-E0D4-4D04-B733-902061B34BF3}"/>
    <cellStyle name="60% - Ênfase5 2 5" xfId="2667" xr:uid="{291DD50C-185E-4576-92C9-F5FED02FF7C5}"/>
    <cellStyle name="60% - Ênfase5 2 6" xfId="2668" xr:uid="{0627D438-DCDE-4379-A76D-B3A05B7B529C}"/>
    <cellStyle name="60% - Ênfase5 3" xfId="2669" xr:uid="{A82109B7-EF17-44D9-A9B0-FE8FBCE598F6}"/>
    <cellStyle name="60% - Ênfase5 3 2" xfId="2670" xr:uid="{E06FF87F-1B64-4BF3-8F20-AC9AF337C9CE}"/>
    <cellStyle name="60% - Ênfase5 4" xfId="2671" xr:uid="{EE850190-4B66-4EA4-BCD0-200E6252DAD9}"/>
    <cellStyle name="60% - Ênfase5 4 2" xfId="2672" xr:uid="{13B3F208-ADDE-4A42-8373-F3933E722F85}"/>
    <cellStyle name="60% - Ênfase5 5" xfId="2673" xr:uid="{3040C018-CA9D-4DC5-9D38-8622230BB891}"/>
    <cellStyle name="60% - Ênfase5 5 2" xfId="2674" xr:uid="{DE4C49F3-E99B-436E-9461-1559B67ADA97}"/>
    <cellStyle name="60% - Ênfase5 6" xfId="2675" xr:uid="{22188116-2EE2-419C-9CCF-C7CF9F0B950C}"/>
    <cellStyle name="60% - Ênfase5 6 2" xfId="2676" xr:uid="{FDA6CD78-5031-4C35-B2F3-2759210051E8}"/>
    <cellStyle name="60% - Ênfase5 7" xfId="2677" xr:uid="{1DAB4CC9-8DA3-4AD1-B14A-1CE698553ED1}"/>
    <cellStyle name="60% - Ênfase5 7 2" xfId="2678" xr:uid="{2EF1277D-B7B6-4F73-AE79-FCBA993D22F3}"/>
    <cellStyle name="60% - Ênfase5 8" xfId="2679" xr:uid="{43FBF88C-ACFA-4CA4-A6EB-106B7C614873}"/>
    <cellStyle name="60% - Ênfase5 9" xfId="2680" xr:uid="{5B684B1A-87BD-4FE6-8485-B8E4A8623850}"/>
    <cellStyle name="60% - Ênfase6 10" xfId="2681" xr:uid="{B92E92C4-C3FC-4686-8149-2DB4A01586EC}"/>
    <cellStyle name="60% - Ênfase6 11" xfId="2682" xr:uid="{46227CD9-737C-4FC8-B324-28AD5F56098B}"/>
    <cellStyle name="60% - Ênfase6 12" xfId="2683" xr:uid="{58F3CED6-5111-4E11-AC1A-57EAC289BF5A}"/>
    <cellStyle name="60% - Ênfase6 2" xfId="161" xr:uid="{BE2B09A7-391A-4F62-86A9-5C9760B7186E}"/>
    <cellStyle name="60% - Ênfase6 2 2" xfId="2684" xr:uid="{8A7EC449-7F26-4878-893D-5D27CD40DD2D}"/>
    <cellStyle name="60% - Ênfase6 2 3" xfId="2685" xr:uid="{0166E988-0447-4A49-A5E5-95D59287FDB5}"/>
    <cellStyle name="60% - Ênfase6 2 4" xfId="2686" xr:uid="{808BAE1A-0A7E-4605-892E-9502BA3458DF}"/>
    <cellStyle name="60% - Ênfase6 2 5" xfId="2687" xr:uid="{C142B4F8-545B-4AA5-8A99-5FE350FCF1D2}"/>
    <cellStyle name="60% - Ênfase6 2 6" xfId="2688" xr:uid="{A4CFE1F6-9263-4AF6-B722-8A6971C70D9F}"/>
    <cellStyle name="60% - Ênfase6 3" xfId="2689" xr:uid="{603F7DC5-EBA7-4C5B-B7A5-12DC3381B49C}"/>
    <cellStyle name="60% - Ênfase6 3 2" xfId="2690" xr:uid="{7C594A06-7A4C-444F-8B59-2B0D16CBC8D1}"/>
    <cellStyle name="60% - Ênfase6 4" xfId="2691" xr:uid="{B3D9E5D7-0934-4FAF-B13E-57A3BAE12B94}"/>
    <cellStyle name="60% - Ênfase6 4 2" xfId="2692" xr:uid="{815EEA70-25AF-46A4-8024-1842F9EFD9E3}"/>
    <cellStyle name="60% - Ênfase6 5" xfId="2693" xr:uid="{8A4C7917-3A41-4B83-9F4E-1A7ED4CB2491}"/>
    <cellStyle name="60% - Ênfase6 5 2" xfId="2694" xr:uid="{7A6CBBA7-DA0A-4FA8-A3F8-DED84BDF0E2F}"/>
    <cellStyle name="60% - Ênfase6 6" xfId="2695" xr:uid="{A43BC25C-D007-4862-BEEB-D4CFFA96D0F4}"/>
    <cellStyle name="60% - Ênfase6 6 2" xfId="2696" xr:uid="{2A0DDF85-4327-4D9E-B4F7-999F65F45544}"/>
    <cellStyle name="60% - Ênfase6 7" xfId="2697" xr:uid="{83D44448-4FEF-4828-B5D4-08FB7B723EB6}"/>
    <cellStyle name="60% - Ênfase6 7 2" xfId="2698" xr:uid="{8C4C4646-5143-4E4F-A721-02EBE58EC614}"/>
    <cellStyle name="60% - Ênfase6 8" xfId="2699" xr:uid="{82837FAC-93B7-4675-A9E9-EF6C5F1C0385}"/>
    <cellStyle name="60% - Ênfase6 9" xfId="2700" xr:uid="{6B48F1CC-73B5-488C-AAF5-18649406E294}"/>
    <cellStyle name="A Big heading" xfId="2701" xr:uid="{12E141B5-D518-4F3E-B08E-215E10AA2645}"/>
    <cellStyle name="A body text" xfId="2702" xr:uid="{1897F495-BA4A-4938-85AF-528A55ED5FC0}"/>
    <cellStyle name="A smaller heading" xfId="2703" xr:uid="{F7507404-A8EF-4402-A81F-B94204EBC56B}"/>
    <cellStyle name="A_Block Space" xfId="162" xr:uid="{7BD654D6-B0F8-426C-9482-D7494BA7F7F3}"/>
    <cellStyle name="A_BlueLine" xfId="163" xr:uid="{2BBA41E2-D769-462F-929C-EA737A8DD178}"/>
    <cellStyle name="a_Divisão" xfId="164" xr:uid="{A6B7E659-F345-4C66-9530-DE4B552B1A76}"/>
    <cellStyle name="a_Divisão 2" xfId="2704" xr:uid="{66A32F05-C99F-43EA-9349-B24BDA61AE41}"/>
    <cellStyle name="A_Do not Change" xfId="165" xr:uid="{D9559F84-A73D-4987-8742-F061F401DDD8}"/>
    <cellStyle name="A_Estimate" xfId="166" xr:uid="{E73954CC-A2BB-4451-9C2A-579FDEE5D4C3}"/>
    <cellStyle name="A_Estimate 2" xfId="2705" xr:uid="{714C9DCC-3C8B-401C-806E-78233AEAFD33}"/>
    <cellStyle name="A_Memo" xfId="167" xr:uid="{B8C0F556-1759-4F03-A3BB-63C6C69C1626}"/>
    <cellStyle name="a_normal" xfId="168" xr:uid="{9AD86F32-484B-4703-BDD0-272048ADBEA6}"/>
    <cellStyle name="A_Normal Forecast" xfId="169" xr:uid="{0D1266C4-16CD-4D64-AA38-09915BF157A3}"/>
    <cellStyle name="A_Normal Historical" xfId="170" xr:uid="{E2E84E9B-6983-4B4C-A154-D4181B95B8D7}"/>
    <cellStyle name="A_Normal_Consumer Comps 2006.03.08_v2" xfId="171" xr:uid="{5B740A9F-18D6-4773-8040-2102D1EE1935}"/>
    <cellStyle name="A_Normal_Consumer Comps 2006.03.08_v2 2" xfId="172" xr:uid="{3B3663F4-4984-42FF-9746-0A8F0CACFBA5}"/>
    <cellStyle name="A_Normal_Consumer Comps 2006.03.08_v2 2 2" xfId="173" xr:uid="{D8FD53CB-4145-4A87-8D66-61200ED87F6B}"/>
    <cellStyle name="A_Normal_Consumer Comps 2006.03.08_v2 3" xfId="174" xr:uid="{DF1FE951-95C0-4EE4-A893-7B5F9389C246}"/>
    <cellStyle name="A_Normal_Consumer Comps 2006.03.08_v2 3 2" xfId="175" xr:uid="{C355FF18-D8AF-4185-B053-E368B3847C50}"/>
    <cellStyle name="A_Normal_Consumer Comps 2006.03.08_v2 4" xfId="176" xr:uid="{94437E62-FAE4-4C7A-9C56-012043E9E4CA}"/>
    <cellStyle name="a_normal_CTEEP 07.21.05" xfId="177" xr:uid="{B7749D3F-0027-4563-AE84-F6E2011B2195}"/>
    <cellStyle name="a_quebra_1" xfId="178" xr:uid="{0CDC382B-09FF-48D2-A9B5-4997EBF86DD1}"/>
    <cellStyle name="a_quebra_2" xfId="179" xr:uid="{CB2D3F14-FB57-45E8-9869-3B1DFA0D609B}"/>
    <cellStyle name="A_Rate_Data" xfId="180" xr:uid="{E059D7D8-D7BB-435E-854F-2D5178F51EA6}"/>
    <cellStyle name="A_Rate_Data Historical" xfId="181" xr:uid="{D6BEE0DA-6F58-456B-9F50-A75389ECACFD}"/>
    <cellStyle name="A_Rate_Title" xfId="182" xr:uid="{1749C434-79AD-4C88-A8FF-D8EC1FBBBE59}"/>
    <cellStyle name="A_Simple Title" xfId="183" xr:uid="{73CE0A3B-7A1D-4DAF-94A5-51C88AFD2D91}"/>
    <cellStyle name="A_Simple Title 2" xfId="184" xr:uid="{D07AD60B-1E95-4E03-8C9A-DBBBBFE2F56E}"/>
    <cellStyle name="A_Simple Title 2 2" xfId="185" xr:uid="{A68DD24C-007F-4EE9-96D4-655CAD96DC75}"/>
    <cellStyle name="A_Simple Title 2 2 2" xfId="2706" xr:uid="{AC0BF9B5-12C2-46CB-B64B-3D9D9CE4F3A5}"/>
    <cellStyle name="A_Simple Title 2 2 3" xfId="2707" xr:uid="{5EE01DB8-4FF8-4D4E-9FD7-A26689B396F7}"/>
    <cellStyle name="A_Simple Title 2 3" xfId="2708" xr:uid="{3B0B7303-C4E5-4B9F-92B6-9AA2D70FBB55}"/>
    <cellStyle name="A_Simple Title 2 4" xfId="2709" xr:uid="{5E96E32B-39BB-4E11-A2B1-F00549063E71}"/>
    <cellStyle name="A_Simple Title 3" xfId="2710" xr:uid="{B7B1970D-A151-4842-A655-ABAA5C94E896}"/>
    <cellStyle name="A_Simple Title 4" xfId="2711" xr:uid="{3411784B-CF57-4BD1-A352-9BA8A5582E38}"/>
    <cellStyle name="A_Sum" xfId="186" xr:uid="{F53AFA1E-8358-425A-9DAD-FF8A7AD92CD5}"/>
    <cellStyle name="A_SUM_Row Major" xfId="187" xr:uid="{BED7566D-7DBA-4DB4-93A8-AADE38F57664}"/>
    <cellStyle name="A_SUM_Row Major 2" xfId="188" xr:uid="{8AB03032-CF25-4E83-9BDA-05962A422982}"/>
    <cellStyle name="A_SUM_Row Major 2 2" xfId="189" xr:uid="{44EC4D7D-0C06-4785-826D-959868674514}"/>
    <cellStyle name="A_SUM_Row Major 2 2 2" xfId="2712" xr:uid="{21D76721-6124-4D02-9BA5-7988C03EA672}"/>
    <cellStyle name="A_SUM_Row Major 2 2 3" xfId="2713" xr:uid="{29FB6E31-EA55-42EB-9C96-E1B5BBD7906C}"/>
    <cellStyle name="A_SUM_Row Major 2 3" xfId="2714" xr:uid="{BBBE4A18-0FB5-4ABC-B57B-95AB76A59F67}"/>
    <cellStyle name="A_SUM_Row Major 2 4" xfId="2715" xr:uid="{F9F9A271-50B4-40E5-BCD9-313C4CD0270E}"/>
    <cellStyle name="A_SUM_Row Major 3" xfId="2716" xr:uid="{B7853392-B45A-40AB-A4CB-E97EE8D0C621}"/>
    <cellStyle name="A_SUM_Row Major 4" xfId="2717" xr:uid="{B58F43A8-0B4C-459A-9C06-96435D4DBFC2}"/>
    <cellStyle name="A_SUM_Row Minor" xfId="190" xr:uid="{B48DB19F-AF14-44DC-967E-57FBBD4625BA}"/>
    <cellStyle name="A_SUM_Row Minor 2" xfId="191" xr:uid="{308C78E2-A357-4A3E-B6A0-EDADB59C6E22}"/>
    <cellStyle name="A_SUM_Row Minor 2 2" xfId="192" xr:uid="{5EC4F736-BE93-4D22-9D9D-4DD4E91B3164}"/>
    <cellStyle name="A_SUM_Row Minor 2 2 2" xfId="2718" xr:uid="{39DDFC58-CA39-4460-BCBB-30420C543A2B}"/>
    <cellStyle name="A_SUM_Row Minor 2 2 3" xfId="2719" xr:uid="{E858DAD5-129D-491B-8C7C-E2407D7F7998}"/>
    <cellStyle name="A_SUM_Row Minor 2 3" xfId="2720" xr:uid="{ADAE308A-6022-44DC-B6EE-8CBFEA46B7EF}"/>
    <cellStyle name="A_SUM_Row Minor 2 4" xfId="2721" xr:uid="{BA111A53-4A66-469F-9E12-DBCC273301F2}"/>
    <cellStyle name="A_SUM_Row Minor 3" xfId="2722" xr:uid="{A2D8E08B-57B7-4F9A-815D-09E528D9B549}"/>
    <cellStyle name="A_SUM_Row Minor 4" xfId="2723" xr:uid="{89C23526-98CC-409A-9FDB-A5DA675F97ED}"/>
    <cellStyle name="A_Title" xfId="193" xr:uid="{4C6DB9CF-3C80-4282-B5B3-6CD23FCEDB52}"/>
    <cellStyle name="A_YearHeadings" xfId="194" xr:uid="{6093CA48-46F2-4B29-91D0-FB84244575CF}"/>
    <cellStyle name="A3 297 x 420 mm" xfId="195" xr:uid="{84834F24-F579-446B-A1DD-71F1020A0130}"/>
    <cellStyle name="A3 297 x 420 mm 2" xfId="196" xr:uid="{C5A71B66-EF56-4F7C-92A7-E911752B8CA8}"/>
    <cellStyle name="A3 297 x 420 mm 2 2" xfId="197" xr:uid="{3DFFAEFF-578C-4CE0-BE2D-769BB830E7C0}"/>
    <cellStyle name="A3 297 x 420 mm 3" xfId="198" xr:uid="{133B0A2A-300F-4BF1-B158-E82D3ED8AFD5}"/>
    <cellStyle name="A3 297 x 420 mm 3 2" xfId="199" xr:uid="{256730BC-5F2A-44E5-AD3F-5236B91617D0}"/>
    <cellStyle name="A3 297 x 420 mm 4" xfId="200" xr:uid="{ED93EE90-0DE5-4BB9-A19B-2386863B5744}"/>
    <cellStyle name="A3 297 x 420 mm 4 2" xfId="201" xr:uid="{D4A7D0E1-2266-4813-8AEA-5B8CF30EFEB1}"/>
    <cellStyle name="AbertBalan" xfId="202" xr:uid="{D71063FB-CA06-4C3D-9B3C-34504A345F4B}"/>
    <cellStyle name="Accent1" xfId="2724" xr:uid="{F73F6DBC-E88D-486F-A56D-FEE5CBA705DE}"/>
    <cellStyle name="Accent1 2" xfId="2725" xr:uid="{2D81F318-D95F-482A-B1C9-7ECA5D33BA21}"/>
    <cellStyle name="Accent2" xfId="2726" xr:uid="{6D9E4B71-1A48-4169-BABB-4A952C08A6BE}"/>
    <cellStyle name="Accent2 2" xfId="2727" xr:uid="{1030DDEA-8C15-4212-8B47-1E0D2BDCC29E}"/>
    <cellStyle name="Accent3" xfId="2728" xr:uid="{0165D838-3DE0-4E04-8C0F-C52FB3098C9D}"/>
    <cellStyle name="Accent3 2" xfId="2729" xr:uid="{69D16769-6D73-4B09-B6C0-941A66080D40}"/>
    <cellStyle name="Accent4" xfId="2730" xr:uid="{A5C6CA44-4083-4D6B-99F0-7B1C337CA2A0}"/>
    <cellStyle name="Accent4 2" xfId="2731" xr:uid="{2DD113CC-1EE0-49B2-91AE-172F33056935}"/>
    <cellStyle name="Accent5" xfId="2732" xr:uid="{7382679A-71EB-4046-92B6-40DBF414A045}"/>
    <cellStyle name="Accent5 2" xfId="2733" xr:uid="{E287035E-8573-4DC9-AC17-E01075736C15}"/>
    <cellStyle name="Accent6" xfId="2734" xr:uid="{A5D0140A-63CA-44EE-8B4C-85EDF3206697}"/>
    <cellStyle name="Accent6 2" xfId="2735" xr:uid="{091F5509-CC6A-4AE9-B8AE-641D472CF48D}"/>
    <cellStyle name="Across" xfId="203" xr:uid="{32E1080D-5196-4E0B-A5D8-2D32305E519F}"/>
    <cellStyle name="Adjustable" xfId="2736" xr:uid="{FB235E1E-3DF7-4766-8D2B-2876AF305628}"/>
    <cellStyle name="Admin" xfId="204" xr:uid="{66A4AE4F-7EE3-4358-844E-9D892A031C32}"/>
    <cellStyle name="ÅëÈ­ [0]_±âÅ¸" xfId="205" xr:uid="{139CBC46-6B05-4566-82E3-370C00B839AB}"/>
    <cellStyle name="ÅëÈ­_±âÅ¸" xfId="206" xr:uid="{D9F39135-388F-4544-8AF1-A7D173E63ACE}"/>
    <cellStyle name="AFE" xfId="207" xr:uid="{B6104EF2-AB13-4D6D-87B1-3DFE9949385E}"/>
    <cellStyle name="AFE 2" xfId="208" xr:uid="{25D29F80-3C72-4B90-96CB-0E786BBB3881}"/>
    <cellStyle name="AFE 2 2" xfId="209" xr:uid="{40101101-4BF2-4B11-94D8-7166EB1CF64D}"/>
    <cellStyle name="AFE 3" xfId="210" xr:uid="{63B2ECF7-53D6-44F6-A2D9-DFA04A9777B2}"/>
    <cellStyle name="AFE 3 2" xfId="211" xr:uid="{D11B9F31-6FBC-4624-BF11-14B0506D2A73}"/>
    <cellStyle name="AFE 4" xfId="212" xr:uid="{87957BB7-11E7-4710-8BEE-C5A6D973840E}"/>
    <cellStyle name="ag" xfId="213" xr:uid="{C998CDE1-6C95-43E4-BDEE-2B7363867277}"/>
    <cellStyle name="Amarelo%" xfId="214" xr:uid="{51EA5A83-9ECE-45F9-81D1-5B5AB418C6AC}"/>
    <cellStyle name="Amarelo% 2" xfId="215" xr:uid="{93026B35-4D90-4470-8A23-56FE94C70527}"/>
    <cellStyle name="Amarelo% 2 2" xfId="216" xr:uid="{46D0C82C-1025-4531-B7FE-ED2981FF2490}"/>
    <cellStyle name="Amarelo% 3" xfId="217" xr:uid="{15EA02AF-E843-411B-B70F-C17A5B8AB591}"/>
    <cellStyle name="Amarelo% 3 2" xfId="218" xr:uid="{AC5E329D-DC8C-48C4-9F05-56BBE9F7C331}"/>
    <cellStyle name="Amarelo% 4" xfId="219" xr:uid="{5C8F7B14-27C3-4709-A7D8-4AF469EB911F}"/>
    <cellStyle name="Amarelocot" xfId="220" xr:uid="{E4D9E887-7059-4711-AD10-414FFEB0890F}"/>
    <cellStyle name="Amarelocot 2" xfId="221" xr:uid="{D358CAC9-457A-431A-86A6-8061F7A567E0}"/>
    <cellStyle name="Amarelocot 2 2" xfId="222" xr:uid="{A21E05C6-BBB9-4108-813E-937C3E173715}"/>
    <cellStyle name="Amarelocot 3" xfId="223" xr:uid="{9A0D864F-452E-4893-AC02-22F2D71819CC}"/>
    <cellStyle name="Amarelocot 3 2" xfId="224" xr:uid="{FA796729-8A4F-4390-BE1E-C6ECD7E717C5}"/>
    <cellStyle name="Amarelocot 4" xfId="225" xr:uid="{30D469A4-3667-4F84-8A50-8A7D0CD51E2A}"/>
    <cellStyle name="Andre's Title" xfId="226" xr:uid="{69FBA126-EE13-45BF-B7C7-C49A369FF755}"/>
    <cellStyle name="ano" xfId="2737" xr:uid="{68A29B25-0C99-4207-9FC4-A529B5684089}"/>
    <cellStyle name="Año" xfId="2738" xr:uid="{5B82A0C8-5057-4F6C-986F-C8123A0BFC39}"/>
    <cellStyle name="anobase" xfId="227" xr:uid="{579205C2-1929-498B-A8EC-519FBD50E41C}"/>
    <cellStyle name="anos" xfId="228" xr:uid="{D9ACE321-EAD8-4747-8E77-8550795B2587}"/>
    <cellStyle name="anos 2" xfId="2739" xr:uid="{12BB04AE-51B1-4411-8B8E-5FB300C79A0C}"/>
    <cellStyle name="apresent" xfId="229" xr:uid="{1213FFB1-239C-4B34-A365-B26FA511BE7B}"/>
    <cellStyle name="Array" xfId="230" xr:uid="{3ED777EE-4D81-423B-BD68-5B8CD6DB794F}"/>
    <cellStyle name="Array Enter" xfId="231" xr:uid="{BC2E8C0D-96FC-4911-A552-C0055BAD7EF3}"/>
    <cellStyle name="ata Sources]_x000d__x000a_Bases de dados do MS Access=Access Data (*.mdb)_x000d__x000a_Arqui" xfId="232" xr:uid="{8662ACAE-7F20-4F27-945C-6E1DB97D405D}"/>
    <cellStyle name="ata Sources]_x000d__x000a_Bases de dados do MS Access=Access Data (*.mdb)_x000d__x000a_Arqui 2" xfId="233" xr:uid="{EE5276E2-CDAF-4348-B5D4-7544DD30313E}"/>
    <cellStyle name="ÄÞ¸¶ [0]_±âÅ¸" xfId="234" xr:uid="{66A39C5B-D94B-48A6-90C4-D0FF6F966A08}"/>
    <cellStyle name="ÄÞ¸¶_±âÅ¸" xfId="235" xr:uid="{5881B517-2F8E-45B1-81AE-E387635F8F0C}"/>
    <cellStyle name="Avertissement" xfId="2740" xr:uid="{BF4B7F38-50C4-421F-A11A-3B325A9CBA56}"/>
    <cellStyle name="axlcolour" xfId="2741" xr:uid="{738FE0D8-8434-4B00-BB10-8140AF7F20E0}"/>
    <cellStyle name="b0let" xfId="2742" xr:uid="{C0F709DD-ACCF-4BB8-B99C-F980BB416694}"/>
    <cellStyle name="Bad" xfId="2743" xr:uid="{9C66768B-1755-41CD-B5FC-58383E89B46F}"/>
    <cellStyle name="Bad 2" xfId="2744" xr:uid="{087625C7-9901-434B-9863-D0155FB1D83A}"/>
    <cellStyle name="Banner" xfId="236" xr:uid="{E7C20EC8-AF2D-4C89-BA50-67796F46354C}"/>
    <cellStyle name="Barra" xfId="237" xr:uid="{EF2FE02E-6CB4-42BD-AE62-E8A8B9E8F899}"/>
    <cellStyle name="Barra 2" xfId="2745" xr:uid="{EB49156D-B505-495A-B31C-AC242C4EC1D4}"/>
    <cellStyle name="Barra 3" xfId="2746" xr:uid="{B854D50B-B05A-4F9E-A6FE-F1F58FABB825}"/>
    <cellStyle name="BarraMês" xfId="238" xr:uid="{FAB1E13B-40BE-42B6-BD69-C95E3AF9DAFE}"/>
    <cellStyle name="base" xfId="239" xr:uid="{F99A549C-6D80-4980-A48D-45407E91E40F}"/>
    <cellStyle name="base 2" xfId="2747" xr:uid="{CBEF16C6-37A9-484A-94C7-5B62C3D0C156}"/>
    <cellStyle name="base 3" xfId="2748" xr:uid="{EC23BBA2-C105-4482-8E09-41B179E4F4E6}"/>
    <cellStyle name="Best" xfId="2749" xr:uid="{56E7DD2A-6BCD-41C1-8A8F-747E98214455}"/>
    <cellStyle name="Black" xfId="240" xr:uid="{1C8DECD2-F55A-4B03-8AC0-106E2F0C94D6}"/>
    <cellStyle name="blank" xfId="2750" xr:uid="{F6313868-0525-4CC6-BEC6-9CF5580EA18D}"/>
    <cellStyle name="Blue" xfId="241" xr:uid="{64EAB8FB-90EE-4368-BB45-4ECB3C5286FC}"/>
    <cellStyle name="Body" xfId="242" xr:uid="{4DE1A788-FD4F-4C8B-8DE5-E895374AE058}"/>
    <cellStyle name="BoIt - Estilo1" xfId="243" xr:uid="{3FCC5F92-94B3-4143-8D52-D778C0463054}"/>
    <cellStyle name="bold big" xfId="2751" xr:uid="{A90C74B4-3DBA-4BFD-8C53-7926F0F1127D}"/>
    <cellStyle name="bold bot bord" xfId="2752" xr:uid="{5F0396BC-B386-4C49-9705-D78EF4361A2D}"/>
    <cellStyle name="bold bot bord 2" xfId="2753" xr:uid="{5DB8C817-F4E7-4720-B488-CF6B4B1959DB}"/>
    <cellStyle name="bold underline" xfId="2754" xr:uid="{429C3A58-012B-409D-B11E-6F6B38B5B8BE}"/>
    <cellStyle name="Bold/Border" xfId="244" xr:uid="{F94CE849-37CC-4DEE-B4F8-D9282F7F8DB9}"/>
    <cellStyle name="Bold/Border 2" xfId="2755" xr:uid="{2DE86E8B-CE86-4F95-B89B-D4E519F6A2D3}"/>
    <cellStyle name="Bol-Data" xfId="2756" xr:uid="{ECC8C5C9-75A0-460C-92B3-21CAB2FD9914}"/>
    <cellStyle name="bolet" xfId="2757" xr:uid="{EFE7E4E4-E056-40EB-ADEA-4815C0CF6AC3}"/>
    <cellStyle name="bolet 2" xfId="2758" xr:uid="{024DD2BA-E30A-466A-B997-C9E5E2AF568B}"/>
    <cellStyle name="Boletim" xfId="2759" xr:uid="{995E7A35-D17E-44F3-A7A5-35B1D3FD916B}"/>
    <cellStyle name="Boletim 2" xfId="2760" xr:uid="{75D69A99-1F15-48DA-8DCC-B7FBB241BA6B}"/>
    <cellStyle name="Bom 10" xfId="2761" xr:uid="{840E60CB-98A8-45D0-BC27-D5DFA1679586}"/>
    <cellStyle name="Bom 11" xfId="2762" xr:uid="{F4E96359-D1B8-4363-87A3-A354FC2F2396}"/>
    <cellStyle name="Bom 12" xfId="2763" xr:uid="{69DF33BE-CA96-491F-A231-49ACFB6868B1}"/>
    <cellStyle name="Bom 2" xfId="245" xr:uid="{C961B23B-1469-49E1-B2AF-58F1848E51F8}"/>
    <cellStyle name="Bom 2 2" xfId="2764" xr:uid="{2607094E-79A1-44D9-BE95-D83A2744F3C8}"/>
    <cellStyle name="Bom 2 3" xfId="2765" xr:uid="{0B33AD2B-C5C2-43BE-BF9D-59519FE3C564}"/>
    <cellStyle name="Bom 2 4" xfId="2766" xr:uid="{CDD1AE5A-F60C-4473-8A22-5DC21A4B2208}"/>
    <cellStyle name="Bom 2 5" xfId="2767" xr:uid="{738A742D-9994-4D6B-8EF1-2897032CA540}"/>
    <cellStyle name="Bom 2 6" xfId="2768" xr:uid="{62A96A3D-B6B4-475A-A98C-901BBA38BE44}"/>
    <cellStyle name="Bom 3" xfId="2769" xr:uid="{7083ABB2-D8D5-4BA2-8292-E65BFE9B435B}"/>
    <cellStyle name="Bom 3 2" xfId="2770" xr:uid="{919B782D-4198-4EB6-821B-46FBBFA70B9B}"/>
    <cellStyle name="Bom 4" xfId="2771" xr:uid="{FFCC7EFA-5806-4A2B-8F4C-DB46E28E0350}"/>
    <cellStyle name="Bom 4 2" xfId="2772" xr:uid="{52E0CEC9-E932-4802-B75A-D20AE64FA84E}"/>
    <cellStyle name="Bom 5" xfId="2773" xr:uid="{6D02A439-3D18-4E43-B398-A43F34182B59}"/>
    <cellStyle name="Bom 5 2" xfId="2774" xr:uid="{D53A3080-E1F6-47B7-B75A-08C8B694407D}"/>
    <cellStyle name="Bom 6" xfId="2775" xr:uid="{1A4EF642-3C7B-41B3-B31F-C11D55972785}"/>
    <cellStyle name="Bom 6 2" xfId="2776" xr:uid="{216C4468-811C-4509-A9AC-CA1C687B4B7D}"/>
    <cellStyle name="Bom 7" xfId="2777" xr:uid="{20E2A652-319E-440A-B71E-E529A0F82479}"/>
    <cellStyle name="Bom 7 2" xfId="2778" xr:uid="{BCFFA2E9-1125-454C-ADAF-D153036E4702}"/>
    <cellStyle name="Bom 8" xfId="2779" xr:uid="{5DA70E88-B551-4376-BB5F-83B366519296}"/>
    <cellStyle name="Bom 9" xfId="2780" xr:uid="{893BB61C-2A32-4514-9708-BDCEE8CAD05F}"/>
    <cellStyle name="Border Bottom Thick" xfId="2781" xr:uid="{81A0B50F-6373-4AF4-8FC1-08F6E0F48403}"/>
    <cellStyle name="Border Bottom Thick 2" xfId="25856" xr:uid="{22DFFD7A-7DD5-4828-9974-60A3A0A4331A}"/>
    <cellStyle name="Border Top Thin" xfId="2782" xr:uid="{04246198-092C-4A4C-8714-9E8B6E95550A}"/>
    <cellStyle name="Border Top Thin 2" xfId="2783" xr:uid="{648C6CA5-11F4-4816-8C06-7152DF3C2779}"/>
    <cellStyle name="Border Top Thin 3" xfId="2784" xr:uid="{C5929B6D-74F4-40E5-8319-3924B091D9BA}"/>
    <cellStyle name="Bottom" xfId="246" xr:uid="{68A28C55-D46D-4F63-ADEF-C548392848D8}"/>
    <cellStyle name="Bottom 2" xfId="247" xr:uid="{F5ED693A-9B59-47CB-90FE-A114466DB477}"/>
    <cellStyle name="Bottom 2 2" xfId="248" xr:uid="{4A748416-10ED-42BC-AFA2-4F905B2BE78B}"/>
    <cellStyle name="Bottom 2 2 2" xfId="249" xr:uid="{829369BD-F2B5-4375-B1F3-2DF34E5A5805}"/>
    <cellStyle name="Bottom 2 2 2 2" xfId="2785" xr:uid="{D22DD6EA-09FF-45D4-8027-1E071ADE5FA4}"/>
    <cellStyle name="Bottom 2 2 3" xfId="2786" xr:uid="{39D8F247-713E-4E09-86FD-8C851F803AEA}"/>
    <cellStyle name="Bottom 2 3" xfId="2787" xr:uid="{94A78B62-6F1C-4301-85BF-F78AD689FA5F}"/>
    <cellStyle name="Bottom 3" xfId="2788" xr:uid="{27A6BAD6-419B-458E-AF19-BBAB24313631}"/>
    <cellStyle name="bullet" xfId="250" xr:uid="{80376DFC-86C6-4285-9FF4-33444171DC5B}"/>
    <cellStyle name="Business Description" xfId="251" xr:uid="{CA96C90E-9B42-4B0C-96A0-6F48625565DE}"/>
    <cellStyle name="C" xfId="252" xr:uid="{CF2587C4-A70C-495D-9B5D-8A6EBE0CB077}"/>
    <cellStyle name="Ç¥ÁØ_¿¬°£´©°è¿¹»ó" xfId="253" xr:uid="{2E79779B-A632-4D1A-AE4E-0CB0478B54C3}"/>
    <cellStyle name="CABEÇALHO" xfId="254" xr:uid="{40F0E0D7-C05B-44A4-8021-4029B16FCDCF}"/>
    <cellStyle name="Cabeçalho 1" xfId="2789" xr:uid="{971008F9-C9D0-4F67-A8E0-CF44FB31C831}"/>
    <cellStyle name="Cabeçalho 2" xfId="2790" xr:uid="{FA5F3426-9403-4E87-9FC6-94468894855D}"/>
    <cellStyle name="Cabeçalho 3" xfId="2791" xr:uid="{507D3AAA-3838-462D-8718-8C50E4784C7D}"/>
    <cellStyle name="Cabeçalho 4" xfId="2792" xr:uid="{56F72D38-B16E-40FB-AC1B-1BBA7A179C73}"/>
    <cellStyle name="CABEÇALHO2" xfId="255" xr:uid="{FDB010D4-92A8-49C1-9D29-9746C9C81556}"/>
    <cellStyle name="Cabecera 1" xfId="2793" xr:uid="{8D0D8E5C-223D-4314-8A48-7D338509AEF3}"/>
    <cellStyle name="Cabecera 1 2" xfId="2794" xr:uid="{1C22C2F7-C717-492F-9924-966AEB135098}"/>
    <cellStyle name="Cabecera 2" xfId="2795" xr:uid="{E5D2D942-6D2F-479B-825C-7D1F6F1F272A}"/>
    <cellStyle name="Calc" xfId="256" xr:uid="{3842AC10-34F6-4CBD-9838-516E7AB18F18}"/>
    <cellStyle name="Calc %" xfId="257" xr:uid="{D7747202-6900-4224-A978-3BD617A757A3}"/>
    <cellStyle name="Calc alt" xfId="258" xr:uid="{53C3FDF2-F472-44C5-8125-8A5227C8C6D1}"/>
    <cellStyle name="Calcul" xfId="2796" xr:uid="{BA63E264-B5EE-4ACF-802B-912C525C95FD}"/>
    <cellStyle name="Calcul 2" xfId="2797" xr:uid="{8E738539-9F8A-4836-8A55-943850F05052}"/>
    <cellStyle name="Calcul 3" xfId="2798" xr:uid="{53C41EA1-49CA-4C89-854A-7656A80B37DC}"/>
    <cellStyle name="Calcul 4" xfId="2799" xr:uid="{1A6F5038-2123-4F6E-B7A3-8607C37DDEB9}"/>
    <cellStyle name="Calculado" xfId="259" xr:uid="{066C7EEB-7451-4716-8F93-6CF515F80FB9}"/>
    <cellStyle name="Calculation" xfId="2800" xr:uid="{5BB87B86-38E3-4D2F-9D01-7273D42943C3}"/>
    <cellStyle name="Calculation 2" xfId="2801" xr:uid="{6F18ABB1-8B77-4C36-BB2F-717AD3A57F1B}"/>
    <cellStyle name="Calculation 2 2" xfId="2802" xr:uid="{4BEFECE6-6AD4-4E1F-AAC6-E4088AA77535}"/>
    <cellStyle name="Calculation 2 2 2" xfId="2803" xr:uid="{E0FCEB0A-86F1-4E47-84FB-816B2B1CF177}"/>
    <cellStyle name="Calculation 2 2 2 2" xfId="2804" xr:uid="{A8CF2F82-61EC-4040-B861-294C96A4D03D}"/>
    <cellStyle name="Calculation 2 2 2 2 2" xfId="2805" xr:uid="{9A95019A-0843-41F8-9BBF-97B69472E6D1}"/>
    <cellStyle name="Calculation 2 2 2 2 2 2" xfId="2806" xr:uid="{B8706BBF-C28F-4EBD-9855-15C1B6FCF890}"/>
    <cellStyle name="Calculation 2 2 2 2 2 2 2" xfId="2807" xr:uid="{7EA96F1E-ABA2-434F-B238-81A88A45A88C}"/>
    <cellStyle name="Calculation 2 2 2 2 2 3" xfId="2808" xr:uid="{ABE42488-31A0-4952-BBF0-5ABF245DBFE9}"/>
    <cellStyle name="Calculation 2 2 2 2 3" xfId="2809" xr:uid="{30639C99-DD3D-4AF2-B5BF-2C622FBFB459}"/>
    <cellStyle name="Calculation 2 2 2 2 3 2" xfId="2810" xr:uid="{F70C8F94-5A1C-439A-8961-5B9CC2A4E46E}"/>
    <cellStyle name="Calculation 2 2 2 2 3 2 2" xfId="2811" xr:uid="{F0FBBB11-2352-49C8-B811-E3D118A714DA}"/>
    <cellStyle name="Calculation 2 2 2 2 3 3" xfId="2812" xr:uid="{873B3A89-851D-4BB5-ABE0-0CED3A842689}"/>
    <cellStyle name="Calculation 2 2 2 2 4" xfId="2813" xr:uid="{F3C88F05-118D-4505-8023-16CB02061544}"/>
    <cellStyle name="Calculation 2 2 2 3" xfId="2814" xr:uid="{74EC15C8-3AD3-4FA0-A133-BD712E9A4B17}"/>
    <cellStyle name="Calculation 2 2 2 3 2" xfId="2815" xr:uid="{D591BCBF-F7ED-464E-8B7E-6C46BFC30BEC}"/>
    <cellStyle name="Calculation 2 2 2 3 2 2" xfId="2816" xr:uid="{DDA38613-2E08-4A47-A404-C10E2D0C45D0}"/>
    <cellStyle name="Calculation 2 2 2 3 3" xfId="2817" xr:uid="{6120F523-D2DE-4E8C-BA80-8EB45BAFB922}"/>
    <cellStyle name="Calculation 2 2 2 4" xfId="2818" xr:uid="{D510D482-C566-4436-9F01-1BB318407F7B}"/>
    <cellStyle name="Calculation 2 2 2 4 2" xfId="2819" xr:uid="{64DE0396-3791-485A-AEA2-7DF58CAF281D}"/>
    <cellStyle name="Calculation 2 2 2 4 2 2" xfId="2820" xr:uid="{B1F7A961-0C5F-42A9-84F7-C0E05E286D0A}"/>
    <cellStyle name="Calculation 2 2 2 4 3" xfId="2821" xr:uid="{942D50AF-E82C-4602-9ED3-25C0DCF2E519}"/>
    <cellStyle name="Calculation 2 2 2 5" xfId="2822" xr:uid="{9D470C6C-845B-4E90-AD3B-A92117E0085B}"/>
    <cellStyle name="Calculation 2 2 3" xfId="2823" xr:uid="{DB163647-1B0C-400E-A5AB-5708991B2E40}"/>
    <cellStyle name="Calculation 2 2 3 2" xfId="2824" xr:uid="{2A1E125D-E9DF-41D6-9C28-C5F092D783FA}"/>
    <cellStyle name="Calculation 2 2 3 2 2" xfId="2825" xr:uid="{1CB62116-3A1E-48BE-A049-288FCF9029BD}"/>
    <cellStyle name="Calculation 2 2 3 2 2 2" xfId="2826" xr:uid="{84101D8B-117B-454E-AB59-19B75385A46A}"/>
    <cellStyle name="Calculation 2 2 3 2 3" xfId="2827" xr:uid="{ABC0A9F2-69EF-4694-913E-490559255B80}"/>
    <cellStyle name="Calculation 2 2 3 3" xfId="2828" xr:uid="{2A4A822D-BF8C-48AD-8A9F-3271377D8F85}"/>
    <cellStyle name="Calculation 2 2 3 3 2" xfId="2829" xr:uid="{8D73AD10-23E8-44EF-807F-32716AFFBE11}"/>
    <cellStyle name="Calculation 2 2 3 3 2 2" xfId="2830" xr:uid="{0E0C5E9C-0501-483E-AB57-D6BD8F767207}"/>
    <cellStyle name="Calculation 2 2 3 3 3" xfId="2831" xr:uid="{0223AF37-9700-4739-A4B9-B07763D2F4EF}"/>
    <cellStyle name="Calculation 2 2 3 4" xfId="2832" xr:uid="{4BC16B0A-5866-47C0-BD40-BE91A559AB08}"/>
    <cellStyle name="Calculation 2 2 4" xfId="2833" xr:uid="{5D84CF55-9AF8-4D90-86F8-1A56B073BB28}"/>
    <cellStyle name="Calculation 2 2 4 2" xfId="2834" xr:uid="{8685F41B-C7BF-428C-A35B-74423A8F1BBF}"/>
    <cellStyle name="Calculation 2 2 4 2 2" xfId="2835" xr:uid="{897EA6EE-2A02-4B8E-A34B-DC4B9564A2C4}"/>
    <cellStyle name="Calculation 2 2 4 3" xfId="2836" xr:uid="{FDC24DC5-3AF6-4611-B281-1C3FEFD66ED7}"/>
    <cellStyle name="Calculation 2 2 5" xfId="2837" xr:uid="{570403A2-E143-4988-848A-BD650473963E}"/>
    <cellStyle name="Calculation 2 2 5 2" xfId="2838" xr:uid="{308E8509-E4EC-4A4B-BF42-3FA280663529}"/>
    <cellStyle name="Calculation 2 2 5 2 2" xfId="2839" xr:uid="{F007A425-BCBB-4DAE-815B-1BF25BB48720}"/>
    <cellStyle name="Calculation 2 2 5 3" xfId="2840" xr:uid="{4A38FE55-5EAA-460C-AD9D-0594A61B0473}"/>
    <cellStyle name="Calculation 2 2 6" xfId="2841" xr:uid="{C8BC85E9-2903-4AFE-9BEF-08847E77BC2B}"/>
    <cellStyle name="Calculation 2 3" xfId="2842" xr:uid="{4B1B0AF0-C682-46CE-811E-6D727E6F4F5A}"/>
    <cellStyle name="Calculation 2 3 2" xfId="2843" xr:uid="{0EDAABF9-7213-4984-83CA-90AB7DC0966F}"/>
    <cellStyle name="Calculation 2 3 2 2" xfId="2844" xr:uid="{9BE85B99-85E3-4698-80E5-237B90CEEE7B}"/>
    <cellStyle name="Calculation 2 3 2 2 2" xfId="2845" xr:uid="{027058E1-1E30-46E2-999C-40242EC00213}"/>
    <cellStyle name="Calculation 2 3 2 2 2 2" xfId="2846" xr:uid="{25F6824B-BABF-4C12-BC4B-53DEF1364812}"/>
    <cellStyle name="Calculation 2 3 2 2 3" xfId="2847" xr:uid="{A98FA839-CE8B-49E1-8682-00CFED586B80}"/>
    <cellStyle name="Calculation 2 3 2 3" xfId="2848" xr:uid="{F03D841D-4622-4164-A11D-4504FBA2BD06}"/>
    <cellStyle name="Calculation 2 3 2 3 2" xfId="2849" xr:uid="{0A0B1057-0118-4D7E-952D-40E5DB5E7629}"/>
    <cellStyle name="Calculation 2 3 2 3 2 2" xfId="2850" xr:uid="{70AA6F87-CCC0-4E76-8C93-93EE5D750BC9}"/>
    <cellStyle name="Calculation 2 3 2 3 3" xfId="2851" xr:uid="{CBF399B2-5632-46ED-AD73-E6D917F5C2BE}"/>
    <cellStyle name="Calculation 2 3 2 4" xfId="2852" xr:uid="{34AF3909-F313-4285-AD63-B7E933F3EC2F}"/>
    <cellStyle name="Calculation 2 3 3" xfId="2853" xr:uid="{08C26953-050F-4A13-8EBB-6EC554237AC7}"/>
    <cellStyle name="Calculation 2 3 3 2" xfId="2854" xr:uid="{7E19DB6D-A5B7-4A9A-937A-5D010B98ADCF}"/>
    <cellStyle name="Calculation 2 3 3 2 2" xfId="2855" xr:uid="{18E35BF3-2501-4B81-98D1-AD59AF6D51B6}"/>
    <cellStyle name="Calculation 2 3 3 3" xfId="2856" xr:uid="{B8A1F532-EC7F-4454-8A00-1368674D7B58}"/>
    <cellStyle name="Calculation 2 3 4" xfId="2857" xr:uid="{0CC89113-B7ED-4150-9784-14346C38E5C3}"/>
    <cellStyle name="Calculation 2 3 4 2" xfId="2858" xr:uid="{751067C9-E150-4679-B106-4BEEF28D80CF}"/>
    <cellStyle name="Calculation 2 3 4 2 2" xfId="2859" xr:uid="{DEDB7847-5221-435F-8794-BB59FD1D1630}"/>
    <cellStyle name="Calculation 2 3 4 3" xfId="2860" xr:uid="{E5DD64E6-4540-48B6-AEEC-CE9F7CB4B741}"/>
    <cellStyle name="Calculation 2 3 5" xfId="2861" xr:uid="{DCC5065E-CDD5-4083-8B87-BB11943EEB28}"/>
    <cellStyle name="Calculation 2 4" xfId="2862" xr:uid="{CD60BCB7-BD1F-4B5D-A7C9-D9A62BABD8BA}"/>
    <cellStyle name="Calculation 2 4 2" xfId="2863" xr:uid="{AD493667-7247-42B4-8382-321D95AF7AF0}"/>
    <cellStyle name="Calculation 2 4 2 2" xfId="2864" xr:uid="{0BDE8FE2-55B9-4A8D-A345-A663CD5F962B}"/>
    <cellStyle name="Calculation 2 4 2 2 2" xfId="2865" xr:uid="{2B33ECBC-EEF8-4339-A7CE-03F2095659FE}"/>
    <cellStyle name="Calculation 2 4 2 3" xfId="2866" xr:uid="{E7C4D578-21F3-4C0D-82AA-67CF2FFAF37B}"/>
    <cellStyle name="Calculation 2 4 3" xfId="2867" xr:uid="{C1BFBE7E-73C4-4958-B6AB-AE3551DE5C0C}"/>
    <cellStyle name="Calculation 2 4 3 2" xfId="2868" xr:uid="{81774CF0-24CA-4043-8B47-CC0B2EADF676}"/>
    <cellStyle name="Calculation 2 4 3 2 2" xfId="2869" xr:uid="{268EC32E-FF8B-49A5-9DBF-22BD96A51AE1}"/>
    <cellStyle name="Calculation 2 4 3 3" xfId="2870" xr:uid="{F34C07F3-7220-4F50-B7C0-DFBD4B3227BD}"/>
    <cellStyle name="Calculation 2 4 4" xfId="2871" xr:uid="{FA971182-7AE4-4AD3-8606-CDB84C4A3082}"/>
    <cellStyle name="Calculation 2 5" xfId="2872" xr:uid="{E10C034C-B9A0-44FF-BCE3-E446BCD7883E}"/>
    <cellStyle name="Calculation 2 5 2" xfId="2873" xr:uid="{114FE41B-328F-4403-971F-D7F95F04DB6A}"/>
    <cellStyle name="Calculation 2 5 2 2" xfId="2874" xr:uid="{8B7E4C12-9F6C-428D-8667-A01BD6BD753D}"/>
    <cellStyle name="Calculation 2 5 3" xfId="2875" xr:uid="{5D05F5E8-881F-4A3B-88A3-E0D8B5C990E2}"/>
    <cellStyle name="Calculation 2 6" xfId="2876" xr:uid="{024C0BFA-5F98-4416-887F-1BFC08486870}"/>
    <cellStyle name="Calculation 2 6 2" xfId="2877" xr:uid="{65ACBDB7-980D-40A9-ADAC-D93D6BE9B6F8}"/>
    <cellStyle name="Calculation 2 6 2 2" xfId="2878" xr:uid="{A11FF12D-57A8-4013-961E-4D51B824463C}"/>
    <cellStyle name="Calculation 2 6 3" xfId="2879" xr:uid="{3EE0F478-2655-4245-8BAF-6E50C6CF7492}"/>
    <cellStyle name="Calculation 2 7" xfId="2880" xr:uid="{FBA1588B-32EC-4C13-8FA3-E3F6C3FAC27C}"/>
    <cellStyle name="Calculation 2 8" xfId="2881" xr:uid="{FC996823-E655-4222-B959-85D4D46AD276}"/>
    <cellStyle name="Calculation 3" xfId="2882" xr:uid="{094F12CA-52A4-495C-984E-2F77C1B6C52D}"/>
    <cellStyle name="Calculation 3 2" xfId="2883" xr:uid="{FF962F48-67F2-4C15-9127-97F59C14638E}"/>
    <cellStyle name="Calculation 3 2 2" xfId="2884" xr:uid="{5CDDD17A-A085-4F95-B68B-10138FAAD9BA}"/>
    <cellStyle name="Calculation 3 2 2 2" xfId="2885" xr:uid="{FFDFDC07-EE12-4AE6-8D34-C063CEE72EB9}"/>
    <cellStyle name="Calculation 3 2 2 2 2" xfId="2886" xr:uid="{F716FC8E-7EDA-48F7-869A-727E7BDDA3BF}"/>
    <cellStyle name="Calculation 3 2 2 2 2 2" xfId="2887" xr:uid="{FA74D903-9374-4203-8F99-34D3F93ED5EC}"/>
    <cellStyle name="Calculation 3 2 2 2 3" xfId="2888" xr:uid="{36827CAD-23D8-4782-BF2F-6C884C6DA70C}"/>
    <cellStyle name="Calculation 3 2 2 3" xfId="2889" xr:uid="{8407914B-0C8E-472F-9CD5-EB308431BD45}"/>
    <cellStyle name="Calculation 3 2 2 3 2" xfId="2890" xr:uid="{2BF04316-7E0F-480F-83EC-DE8657586C0F}"/>
    <cellStyle name="Calculation 3 2 2 3 2 2" xfId="2891" xr:uid="{92BC7BD0-E07B-4581-8C5D-54021EE5F2F8}"/>
    <cellStyle name="Calculation 3 2 2 3 3" xfId="2892" xr:uid="{94D044B7-496D-46E8-8427-9AFDF3560D6A}"/>
    <cellStyle name="Calculation 3 2 2 4" xfId="2893" xr:uid="{3C654F49-ABFC-406E-A513-90F0F288B7B3}"/>
    <cellStyle name="Calculation 3 2 3" xfId="2894" xr:uid="{DC61E9F2-15C4-41D6-A2CF-18665600A0E3}"/>
    <cellStyle name="Calculation 3 2 3 2" xfId="2895" xr:uid="{1077291E-E8FC-43C7-974A-2140743CAAFF}"/>
    <cellStyle name="Calculation 3 2 3 2 2" xfId="2896" xr:uid="{BC38893D-914D-4740-9D2F-ED0DA7A1D82A}"/>
    <cellStyle name="Calculation 3 2 3 3" xfId="2897" xr:uid="{8052593D-1FB5-4A33-A236-7776A3DB29F5}"/>
    <cellStyle name="Calculation 3 2 4" xfId="2898" xr:uid="{1E909AEA-8165-4EEE-9F33-AD25DD97DC70}"/>
    <cellStyle name="Calculation 3 2 4 2" xfId="2899" xr:uid="{7FC93FB8-1DF2-465C-AA64-76044CA26F13}"/>
    <cellStyle name="Calculation 3 2 4 2 2" xfId="2900" xr:uid="{9434E190-24D3-4762-A134-D916789082AF}"/>
    <cellStyle name="Calculation 3 2 4 3" xfId="2901" xr:uid="{10ED44F3-E009-4F98-8498-4C9810684BD8}"/>
    <cellStyle name="Calculation 3 2 5" xfId="2902" xr:uid="{DA2E51EF-A548-4641-860C-A1AD8C498C32}"/>
    <cellStyle name="Calculation 3 3" xfId="2903" xr:uid="{C9517ECF-9589-4B09-BA50-2B26C66D077C}"/>
    <cellStyle name="Calculation 3 3 2" xfId="2904" xr:uid="{B263779A-BE7E-4532-8622-2B4CFC3F611A}"/>
    <cellStyle name="Calculation 3 3 2 2" xfId="2905" xr:uid="{58F2E3B6-E539-4E09-9A8E-195D2A11FB05}"/>
    <cellStyle name="Calculation 3 3 2 2 2" xfId="2906" xr:uid="{D8FA7CA1-137E-4929-ACBE-EF27D193BEEB}"/>
    <cellStyle name="Calculation 3 3 2 3" xfId="2907" xr:uid="{0A685E19-E07E-40B2-A301-1968AFCBA7A7}"/>
    <cellStyle name="Calculation 3 3 3" xfId="2908" xr:uid="{42475310-4336-4ECE-B25B-CEABC6C48849}"/>
    <cellStyle name="Calculation 3 3 3 2" xfId="2909" xr:uid="{7AF78D57-2F9E-4599-8ACD-68D40F159C9D}"/>
    <cellStyle name="Calculation 3 3 3 2 2" xfId="2910" xr:uid="{F1ECCC88-760B-41D4-8FD5-93D949DF6084}"/>
    <cellStyle name="Calculation 3 3 3 3" xfId="2911" xr:uid="{35919647-2A73-4CD1-8A04-1D87BD1630FA}"/>
    <cellStyle name="Calculation 3 3 4" xfId="2912" xr:uid="{0EC68767-F9B1-4536-A9F9-2DB97CA14403}"/>
    <cellStyle name="Calculation 3 4" xfId="2913" xr:uid="{CB7F7414-EBE9-42C2-A03F-654CBA4BECF1}"/>
    <cellStyle name="Calculation 3 4 2" xfId="2914" xr:uid="{D0172B49-F0E6-4590-8BDD-07EA4697FE1E}"/>
    <cellStyle name="Calculation 3 4 2 2" xfId="2915" xr:uid="{D81A07D6-8AAE-4930-99E3-A5A3DF602ACC}"/>
    <cellStyle name="Calculation 3 4 3" xfId="2916" xr:uid="{CDE53789-1D97-4086-B599-798A3E5BF454}"/>
    <cellStyle name="Calculation 3 5" xfId="2917" xr:uid="{284EF683-5D9D-43EA-A283-E3B3F2CB400C}"/>
    <cellStyle name="Calculation 3 5 2" xfId="2918" xr:uid="{FDE0D259-7FE1-49A3-B94E-0BCED0CA31DE}"/>
    <cellStyle name="Calculation 3 5 2 2" xfId="2919" xr:uid="{481E0D0C-591F-48D5-BDE0-F4DA4F79F450}"/>
    <cellStyle name="Calculation 3 5 3" xfId="2920" xr:uid="{BC3F26FA-A6EE-49EA-BB9A-BD7DECD79772}"/>
    <cellStyle name="Calculation 3 6" xfId="2921" xr:uid="{BFFF152B-F146-491F-B457-454D798668EA}"/>
    <cellStyle name="Calculation 4" xfId="2922" xr:uid="{F533428E-4488-4EA4-A618-34B8CD748369}"/>
    <cellStyle name="Calculation 4 2" xfId="2923" xr:uid="{0E006F8F-D32D-4510-8938-6D2FA6B40417}"/>
    <cellStyle name="Calculation 4 2 2" xfId="2924" xr:uid="{06FF95CE-64DE-4B6D-B12D-E7A1F40FB55B}"/>
    <cellStyle name="Calculation 4 2 2 2" xfId="2925" xr:uid="{3FA3B1C0-DEBA-416A-A13C-CAD6C1EB8A36}"/>
    <cellStyle name="Calculation 4 2 2 2 2" xfId="2926" xr:uid="{0146A0AA-DEDE-422A-B8E7-7B0CFF0FEED2}"/>
    <cellStyle name="Calculation 4 2 2 3" xfId="2927" xr:uid="{7564DA76-9FE8-46FC-BB6B-5F1E0F20C2A7}"/>
    <cellStyle name="Calculation 4 2 3" xfId="2928" xr:uid="{FEC9348A-0FEE-421F-A77B-C3ED91C3D9EB}"/>
    <cellStyle name="Calculation 4 2 3 2" xfId="2929" xr:uid="{F8297A48-54A8-4B1C-B02E-F6C3D385F040}"/>
    <cellStyle name="Calculation 4 2 3 2 2" xfId="2930" xr:uid="{EB698751-614B-4DA7-B350-FB0755AD0A43}"/>
    <cellStyle name="Calculation 4 2 3 3" xfId="2931" xr:uid="{0DC9AC98-A4B3-448E-A598-687F22573076}"/>
    <cellStyle name="Calculation 4 2 4" xfId="2932" xr:uid="{FDB261C0-0EC4-4A14-A6DC-2B8D2F3B9E06}"/>
    <cellStyle name="Calculation 4 3" xfId="2933" xr:uid="{B3FC5133-CDE0-4112-B3EB-F711E2A84C6D}"/>
    <cellStyle name="Calculation 4 3 2" xfId="2934" xr:uid="{D50BE56D-8FE6-4D5C-98A9-B6FA47DA2843}"/>
    <cellStyle name="Calculation 4 3 2 2" xfId="2935" xr:uid="{D8C49347-D738-4191-8128-8BC62A729E71}"/>
    <cellStyle name="Calculation 4 3 3" xfId="2936" xr:uid="{BEC12E54-D27B-4680-89F1-2E7488FA7742}"/>
    <cellStyle name="Calculation 4 4" xfId="2937" xr:uid="{D020CCA8-53F8-48C3-9DFD-0F2932363619}"/>
    <cellStyle name="Calculation 4 4 2" xfId="2938" xr:uid="{41787E45-505F-4D45-9E0F-3A1705A4EA4A}"/>
    <cellStyle name="Calculation 4 4 2 2" xfId="2939" xr:uid="{0E1705BE-F023-468F-A4E6-61A59C870DBF}"/>
    <cellStyle name="Calculation 4 4 3" xfId="2940" xr:uid="{DFB2453D-96D6-4E2D-97FF-EA0FBCC270A9}"/>
    <cellStyle name="Calculation 4 5" xfId="2941" xr:uid="{DFE3C453-C5AE-4DCA-B828-ED8214BDB338}"/>
    <cellStyle name="Calculation 5" xfId="2942" xr:uid="{ED14F642-2B64-4FDE-975E-47910F0F9574}"/>
    <cellStyle name="Calculation 5 2" xfId="2943" xr:uid="{9AA987E1-C31C-4127-ACFE-C08D148BAF47}"/>
    <cellStyle name="Calculation 5 2 2" xfId="2944" xr:uid="{6EA255B6-A9FF-426C-BBB2-C762E4BF2C19}"/>
    <cellStyle name="Calculation 5 2 2 2" xfId="2945" xr:uid="{EDAF380F-533E-47B1-873B-F33525DD05F2}"/>
    <cellStyle name="Calculation 5 2 3" xfId="2946" xr:uid="{AB4C24E5-8A09-4B3F-B0D4-14111F8D1F9D}"/>
    <cellStyle name="Calculation 5 3" xfId="2947" xr:uid="{FEB6554B-A308-4F13-9625-849C2E22FCD1}"/>
    <cellStyle name="Calculation 5 3 2" xfId="2948" xr:uid="{B110B2D4-A2AB-413A-9A14-326185DEB026}"/>
    <cellStyle name="Calculation 5 3 2 2" xfId="2949" xr:uid="{581C2105-F61D-4CDE-8897-EC8AD51F0EE5}"/>
    <cellStyle name="Calculation 5 3 3" xfId="2950" xr:uid="{3FEEF236-CF40-4798-8557-8BCDCCD6568D}"/>
    <cellStyle name="Calculation 5 4" xfId="2951" xr:uid="{0D200627-5907-4094-B738-14946783EEA2}"/>
    <cellStyle name="Calculation 6" xfId="2952" xr:uid="{DD98A4C0-7698-433E-BD05-74B56A447E35}"/>
    <cellStyle name="Calculation 6 2" xfId="2953" xr:uid="{2B5F1DA3-DDFB-4E9B-B3FE-311A69AE9496}"/>
    <cellStyle name="Calculation 6 2 2" xfId="2954" xr:uid="{4C970501-336B-49E8-9F1D-4EA7D4BAAF82}"/>
    <cellStyle name="Calculation 6 3" xfId="2955" xr:uid="{91AFE96C-2C84-4C16-97E1-3544E6E9B33E}"/>
    <cellStyle name="Calculation 7" xfId="2956" xr:uid="{7092AF68-3479-47B8-8A66-F3FC07892C96}"/>
    <cellStyle name="Calculation 7 2" xfId="2957" xr:uid="{8F4C7793-D617-4331-829B-4B54CBEA3FA0}"/>
    <cellStyle name="Calculation 7 2 2" xfId="2958" xr:uid="{BD876467-3A6F-4E54-9FAA-3773DFE2DF73}"/>
    <cellStyle name="Calculation 7 3" xfId="2959" xr:uid="{B1F3ABFE-6C19-408E-9EAF-0FF6B87F4B64}"/>
    <cellStyle name="Calculation 8" xfId="2960" xr:uid="{D00E89B9-7E15-422C-94E1-91E01DEA1A9C}"/>
    <cellStyle name="Cálculo 10" xfId="2961" xr:uid="{D57CAC3E-5D8A-49EC-89E8-630D736833D6}"/>
    <cellStyle name="Cálculo 10 2" xfId="2962" xr:uid="{EDEA0805-15A7-49CD-8691-F45E5BD9D243}"/>
    <cellStyle name="Cálculo 10 2 2" xfId="2963" xr:uid="{1DD4D559-CCAB-4B4D-BA0D-DAB52108F44F}"/>
    <cellStyle name="Cálculo 10 2 2 2" xfId="2964" xr:uid="{3ED9ED02-4050-444C-81F7-3EF21B719AF5}"/>
    <cellStyle name="Cálculo 10 2 2 2 2" xfId="2965" xr:uid="{E48223ED-412E-478F-87FF-E06DF59FB809}"/>
    <cellStyle name="Cálculo 10 2 2 2 2 2" xfId="2966" xr:uid="{D4C3B7B9-AF24-4A90-BA66-EBEE39F2DBCD}"/>
    <cellStyle name="Cálculo 10 2 2 2 2 2 2" xfId="2967" xr:uid="{D324B5EA-92ED-4D9D-847A-4CF378670818}"/>
    <cellStyle name="Cálculo 10 2 2 2 2 2 2 2" xfId="2968" xr:uid="{C2675E4E-5F73-4769-922D-15C8FA67E36D}"/>
    <cellStyle name="Cálculo 10 2 2 2 2 2 3" xfId="2969" xr:uid="{00D86B69-DC7D-4DF0-A179-1B2D82402870}"/>
    <cellStyle name="Cálculo 10 2 2 2 2 3" xfId="2970" xr:uid="{E8EC1870-A238-48F0-B377-1465E1337B80}"/>
    <cellStyle name="Cálculo 10 2 2 2 2 3 2" xfId="2971" xr:uid="{F94D6BEF-EB86-4A18-B708-790566260B37}"/>
    <cellStyle name="Cálculo 10 2 2 2 2 3 2 2" xfId="2972" xr:uid="{16E00CAB-B1A8-4C40-87DC-6F3B9D3EE7B2}"/>
    <cellStyle name="Cálculo 10 2 2 2 2 3 3" xfId="2973" xr:uid="{6D0D5202-5998-4C88-B9B9-D3E7F8654B79}"/>
    <cellStyle name="Cálculo 10 2 2 2 2 4" xfId="2974" xr:uid="{9F69CDB3-71A7-4AED-BBFC-370093A1E9CE}"/>
    <cellStyle name="Cálculo 10 2 2 2 3" xfId="2975" xr:uid="{EADA289F-A03B-4E04-8559-C32EDD1C59BA}"/>
    <cellStyle name="Cálculo 10 2 2 2 3 2" xfId="2976" xr:uid="{0260A457-6B6D-44CA-95BB-A3F682B7F0C0}"/>
    <cellStyle name="Cálculo 10 2 2 2 3 2 2" xfId="2977" xr:uid="{51B24A7A-3473-44CA-B651-2B8A03546232}"/>
    <cellStyle name="Cálculo 10 2 2 2 3 3" xfId="2978" xr:uid="{751138AE-B0A4-43C2-B3DE-51D3DADAB7ED}"/>
    <cellStyle name="Cálculo 10 2 2 2 4" xfId="2979" xr:uid="{89AF5483-4258-4171-A467-A395BB18E6EF}"/>
    <cellStyle name="Cálculo 10 2 2 2 4 2" xfId="2980" xr:uid="{A12E813E-B943-4D2F-9B24-4566AD5D4ADF}"/>
    <cellStyle name="Cálculo 10 2 2 2 4 2 2" xfId="2981" xr:uid="{57C18D6D-0C31-43BD-97C9-CCE673224A4A}"/>
    <cellStyle name="Cálculo 10 2 2 2 4 3" xfId="2982" xr:uid="{C655DBFD-2C07-44D8-83C4-FD4E5CB23760}"/>
    <cellStyle name="Cálculo 10 2 2 2 5" xfId="2983" xr:uid="{F91FE8E6-EFCF-45FB-84F7-C877E758F6CD}"/>
    <cellStyle name="Cálculo 10 2 2 3" xfId="2984" xr:uid="{AFC8E769-A3F6-463B-BE9E-28D65EB2B3EB}"/>
    <cellStyle name="Cálculo 10 2 2 3 2" xfId="2985" xr:uid="{B0C1C64D-E9E6-45C3-8F9F-71DEDEF037B7}"/>
    <cellStyle name="Cálculo 10 2 2 3 2 2" xfId="2986" xr:uid="{518F70A0-11ED-42ED-B279-0546BACB4532}"/>
    <cellStyle name="Cálculo 10 2 2 3 2 2 2" xfId="2987" xr:uid="{9893A998-2094-48EB-8801-65D7F0FB502D}"/>
    <cellStyle name="Cálculo 10 2 2 3 2 3" xfId="2988" xr:uid="{20E919EC-B5EF-4063-A40C-3F0EA2A91D6E}"/>
    <cellStyle name="Cálculo 10 2 2 3 3" xfId="2989" xr:uid="{4C5A9F6E-2AB7-4E03-A388-63DCD01EDF86}"/>
    <cellStyle name="Cálculo 10 2 2 3 3 2" xfId="2990" xr:uid="{BCCE9EE1-B33E-48D3-A512-B8B2D1F3FD2B}"/>
    <cellStyle name="Cálculo 10 2 2 3 3 2 2" xfId="2991" xr:uid="{6E2E3625-6C7F-4118-92F5-CCB3BEE8436B}"/>
    <cellStyle name="Cálculo 10 2 2 3 3 3" xfId="2992" xr:uid="{F207D2EA-1FBF-4E6D-842E-BB9577EEF917}"/>
    <cellStyle name="Cálculo 10 2 2 3 4" xfId="2993" xr:uid="{E43989E7-9CA9-4B2C-8905-361A09113D28}"/>
    <cellStyle name="Cálculo 10 2 2 4" xfId="2994" xr:uid="{FBD4ED50-E147-49E6-BD41-DDA9A3C09577}"/>
    <cellStyle name="Cálculo 10 2 2 4 2" xfId="2995" xr:uid="{43FC8242-97EE-4E17-8DF1-92E85B5CDC8F}"/>
    <cellStyle name="Cálculo 10 2 2 4 2 2" xfId="2996" xr:uid="{48206C2C-F96D-4588-8679-E3797097DB82}"/>
    <cellStyle name="Cálculo 10 2 2 4 3" xfId="2997" xr:uid="{F5B09D87-3AFD-4C04-AE23-3DAF35095CCB}"/>
    <cellStyle name="Cálculo 10 2 2 5" xfId="2998" xr:uid="{0046A89D-54BD-4F18-92FD-03B640467BD6}"/>
    <cellStyle name="Cálculo 10 2 2 5 2" xfId="2999" xr:uid="{49118613-A4A9-491E-B905-922A554DA357}"/>
    <cellStyle name="Cálculo 10 2 2 5 2 2" xfId="3000" xr:uid="{E3446B13-5844-483E-AB43-861B9B747607}"/>
    <cellStyle name="Cálculo 10 2 2 5 3" xfId="3001" xr:uid="{A7789D93-C4DB-425C-965A-9347C9A70D78}"/>
    <cellStyle name="Cálculo 10 2 2 6" xfId="3002" xr:uid="{457A65F5-FA89-491F-ACB6-022B7FC55E61}"/>
    <cellStyle name="Cálculo 10 2 3" xfId="3003" xr:uid="{E9F18404-04CD-4994-84A0-C62B0824D66E}"/>
    <cellStyle name="Cálculo 10 2 3 2" xfId="3004" xr:uid="{D39A3E1F-D23C-4463-89AB-6C042A808753}"/>
    <cellStyle name="Cálculo 10 2 3 2 2" xfId="3005" xr:uid="{D90450B3-3CCA-446A-AD96-454A051D42F3}"/>
    <cellStyle name="Cálculo 10 2 3 2 2 2" xfId="3006" xr:uid="{6727FC94-7262-425D-8F24-47A19FBD6056}"/>
    <cellStyle name="Cálculo 10 2 3 2 2 2 2" xfId="3007" xr:uid="{7B7B54CB-43E9-4675-BA13-350591E39082}"/>
    <cellStyle name="Cálculo 10 2 3 2 2 3" xfId="3008" xr:uid="{22A6A4B2-A5B8-437E-A4B9-9EBCEF2251CF}"/>
    <cellStyle name="Cálculo 10 2 3 2 3" xfId="3009" xr:uid="{C0652639-8F1C-43C3-ADD5-9BD5CD0AF7FE}"/>
    <cellStyle name="Cálculo 10 2 3 2 3 2" xfId="3010" xr:uid="{7B253E00-636F-4BCA-BA3C-3AD374C2D214}"/>
    <cellStyle name="Cálculo 10 2 3 2 3 2 2" xfId="3011" xr:uid="{7C8E2613-0DAE-4B30-BB74-9A616A331754}"/>
    <cellStyle name="Cálculo 10 2 3 2 3 3" xfId="3012" xr:uid="{4356B931-7000-499F-96CC-6AD764DD8DA2}"/>
    <cellStyle name="Cálculo 10 2 3 2 4" xfId="3013" xr:uid="{B00D3AB4-B56D-4DAA-98BE-105E976006ED}"/>
    <cellStyle name="Cálculo 10 2 3 3" xfId="3014" xr:uid="{C3AE7022-354D-44FF-BD3E-73B97F830EA7}"/>
    <cellStyle name="Cálculo 10 2 3 3 2" xfId="3015" xr:uid="{CC46F25E-E1DD-49DA-AAD9-4D51A56B8815}"/>
    <cellStyle name="Cálculo 10 2 3 3 2 2" xfId="3016" xr:uid="{68285A32-03D6-416B-B3D0-A5442B20D357}"/>
    <cellStyle name="Cálculo 10 2 3 3 3" xfId="3017" xr:uid="{66D65D3F-A9A5-40B8-A264-8C69B9B839BC}"/>
    <cellStyle name="Cálculo 10 2 3 4" xfId="3018" xr:uid="{5471F722-DFB1-4525-BBD2-84A2928C14FB}"/>
    <cellStyle name="Cálculo 10 2 3 4 2" xfId="3019" xr:uid="{BE5A01D8-32E9-4716-88C2-40E806B67893}"/>
    <cellStyle name="Cálculo 10 2 3 4 2 2" xfId="3020" xr:uid="{EE8B0C82-F48D-4FA5-8EC5-5DB412D4898D}"/>
    <cellStyle name="Cálculo 10 2 3 4 3" xfId="3021" xr:uid="{65465358-B20F-4AC5-B539-B64DA13C667C}"/>
    <cellStyle name="Cálculo 10 2 3 5" xfId="3022" xr:uid="{BC6233B3-1D07-4F92-9564-91124869E608}"/>
    <cellStyle name="Cálculo 10 2 4" xfId="3023" xr:uid="{4E596BC6-CCF8-4210-AD1C-41056FD5F941}"/>
    <cellStyle name="Cálculo 10 2 4 2" xfId="3024" xr:uid="{200E22A5-91CA-4C04-8BCF-3557F6A830C0}"/>
    <cellStyle name="Cálculo 10 2 4 2 2" xfId="3025" xr:uid="{6361E1C9-65D6-45F6-A045-00AE260D941F}"/>
    <cellStyle name="Cálculo 10 2 4 2 2 2" xfId="3026" xr:uid="{B19B913B-2E73-4174-8796-4736AC55CEA8}"/>
    <cellStyle name="Cálculo 10 2 4 2 3" xfId="3027" xr:uid="{F0C92670-D1BE-4426-AF40-BDA533AF8105}"/>
    <cellStyle name="Cálculo 10 2 4 3" xfId="3028" xr:uid="{D6A5BC1F-A4F9-4332-8FB8-9865AD0C3829}"/>
    <cellStyle name="Cálculo 10 2 4 3 2" xfId="3029" xr:uid="{721876CE-109D-411F-A2E9-B1F89DC61A52}"/>
    <cellStyle name="Cálculo 10 2 4 3 2 2" xfId="3030" xr:uid="{F6F29EC9-C88D-41D7-A2C0-94265D612CEF}"/>
    <cellStyle name="Cálculo 10 2 4 3 3" xfId="3031" xr:uid="{4EA4BE5B-34BC-497D-97BD-1B2A560841BE}"/>
    <cellStyle name="Cálculo 10 2 4 4" xfId="3032" xr:uid="{AB96ADEE-1DD7-4768-A37C-3D2A7310CFC7}"/>
    <cellStyle name="Cálculo 10 2 5" xfId="3033" xr:uid="{134BFE46-3936-469C-BF72-40330FFC474A}"/>
    <cellStyle name="Cálculo 10 2 5 2" xfId="3034" xr:uid="{FD40ADB2-C642-4F2B-9E8D-090ADF9559D2}"/>
    <cellStyle name="Cálculo 10 2 5 2 2" xfId="3035" xr:uid="{92C8BACF-B581-4138-9FEE-FD9995D74E7A}"/>
    <cellStyle name="Cálculo 10 2 5 3" xfId="3036" xr:uid="{106677AC-0686-4903-A2F1-B0B183FEF079}"/>
    <cellStyle name="Cálculo 10 2 6" xfId="3037" xr:uid="{20BD0ACE-1DDF-4FBE-A7C6-DF92612DD98B}"/>
    <cellStyle name="Cálculo 10 2 6 2" xfId="3038" xr:uid="{188E97B3-1240-452C-8269-D48F7C2FEEEF}"/>
    <cellStyle name="Cálculo 10 2 6 2 2" xfId="3039" xr:uid="{26F43DE3-23AC-4D40-B98B-E6C89300E25B}"/>
    <cellStyle name="Cálculo 10 2 6 3" xfId="3040" xr:uid="{F6E87A25-ABE2-4150-84EB-E147D7B270A6}"/>
    <cellStyle name="Cálculo 10 2 7" xfId="3041" xr:uid="{BFF689A0-FD9E-4754-B44C-D1B26471436D}"/>
    <cellStyle name="Cálculo 10 3" xfId="3042" xr:uid="{BEC0C0F7-D229-423E-8334-997D42E449D5}"/>
    <cellStyle name="Cálculo 10 3 2" xfId="3043" xr:uid="{86B62A61-D7C8-4145-BD90-04891E75C5CA}"/>
    <cellStyle name="Cálculo 10 3 2 2" xfId="3044" xr:uid="{31F20223-F6A9-4865-9324-29E6810FA340}"/>
    <cellStyle name="Cálculo 10 3 2 2 2" xfId="3045" xr:uid="{A210806B-7C4A-4143-A6A3-90F74DF423DA}"/>
    <cellStyle name="Cálculo 10 3 2 2 2 2" xfId="3046" xr:uid="{D4DEB70E-3B9A-4BCA-9604-20AE4456414F}"/>
    <cellStyle name="Cálculo 10 3 2 2 2 2 2" xfId="3047" xr:uid="{71C77C05-663A-4599-8AC4-0B121BBCEDCF}"/>
    <cellStyle name="Cálculo 10 3 2 2 2 3" xfId="3048" xr:uid="{6A8C30EB-3918-4844-BC84-3EFDBDB1EEE8}"/>
    <cellStyle name="Cálculo 10 3 2 2 3" xfId="3049" xr:uid="{F0E84A5D-307F-4DD8-8F9C-E78C193551C8}"/>
    <cellStyle name="Cálculo 10 3 2 2 3 2" xfId="3050" xr:uid="{D0FEA26C-FDBB-44C6-8092-6DAC6DD70A66}"/>
    <cellStyle name="Cálculo 10 3 2 2 3 2 2" xfId="3051" xr:uid="{94B83FC7-EB55-4D73-9F97-5BA658D6A5EF}"/>
    <cellStyle name="Cálculo 10 3 2 2 3 3" xfId="3052" xr:uid="{CBB8076F-F300-4A3E-A717-C1F3A6474537}"/>
    <cellStyle name="Cálculo 10 3 2 2 4" xfId="3053" xr:uid="{6778371D-003F-421C-93F9-905B31B44CF5}"/>
    <cellStyle name="Cálculo 10 3 2 3" xfId="3054" xr:uid="{FA8F8588-16B9-4217-8F4D-9C8DE9A6476D}"/>
    <cellStyle name="Cálculo 10 3 2 3 2" xfId="3055" xr:uid="{99A8E700-ABE6-4575-B036-39455532AEE4}"/>
    <cellStyle name="Cálculo 10 3 2 3 2 2" xfId="3056" xr:uid="{A81F0339-0B2B-4C8B-8585-957ABA1BA6ED}"/>
    <cellStyle name="Cálculo 10 3 2 3 3" xfId="3057" xr:uid="{AE569825-E21C-4AFF-81C0-993605B42E2A}"/>
    <cellStyle name="Cálculo 10 3 2 4" xfId="3058" xr:uid="{43EBFB7D-CDAC-4EAC-8221-9E850C1274DF}"/>
    <cellStyle name="Cálculo 10 3 2 4 2" xfId="3059" xr:uid="{815D6137-8929-4949-B9CF-F74F78FCC9EE}"/>
    <cellStyle name="Cálculo 10 3 2 4 2 2" xfId="3060" xr:uid="{448DDF92-994E-412E-8E19-0B573E3498FC}"/>
    <cellStyle name="Cálculo 10 3 2 4 3" xfId="3061" xr:uid="{C7AE0326-0A41-47FA-8A43-B8715651BFF9}"/>
    <cellStyle name="Cálculo 10 3 2 5" xfId="3062" xr:uid="{C9802352-AB06-4D16-9494-DA36F40E2FE0}"/>
    <cellStyle name="Cálculo 10 3 3" xfId="3063" xr:uid="{B8DAFE4D-685F-4788-9FBF-F8CFA67350CF}"/>
    <cellStyle name="Cálculo 10 3 3 2" xfId="3064" xr:uid="{20AE6C5A-E54B-475F-86C3-3A67162E8087}"/>
    <cellStyle name="Cálculo 10 3 3 2 2" xfId="3065" xr:uid="{9C14FEE0-85B6-4ED1-BFEF-9BAC1D268052}"/>
    <cellStyle name="Cálculo 10 3 3 2 2 2" xfId="3066" xr:uid="{26D7DB4C-A906-46AD-B6E0-ED5575B31DC3}"/>
    <cellStyle name="Cálculo 10 3 3 2 3" xfId="3067" xr:uid="{0D6BF62E-3800-4EAA-9D91-7AE6967A6A37}"/>
    <cellStyle name="Cálculo 10 3 3 3" xfId="3068" xr:uid="{E8CEB457-DDBD-43AB-81E5-C84A177E88F7}"/>
    <cellStyle name="Cálculo 10 3 3 3 2" xfId="3069" xr:uid="{A21D68BC-7087-4C8D-9261-493A4C4C6C62}"/>
    <cellStyle name="Cálculo 10 3 3 3 2 2" xfId="3070" xr:uid="{B7D22F2B-7F21-4E60-BB78-0C88E29634C0}"/>
    <cellStyle name="Cálculo 10 3 3 3 3" xfId="3071" xr:uid="{FBD28460-EE4B-4E6D-9419-0A93D88C1BFE}"/>
    <cellStyle name="Cálculo 10 3 3 4" xfId="3072" xr:uid="{3354F4C2-2294-4773-AD3C-5AF358FAA4BA}"/>
    <cellStyle name="Cálculo 10 3 4" xfId="3073" xr:uid="{5C95A865-D409-4E81-BF19-675B592FE1DF}"/>
    <cellStyle name="Cálculo 10 3 4 2" xfId="3074" xr:uid="{A39C85ED-9DEA-4CD4-BA76-87FEEA8870B1}"/>
    <cellStyle name="Cálculo 10 3 4 2 2" xfId="3075" xr:uid="{1659C668-B5D5-421D-B1D3-39C1B14BEAF1}"/>
    <cellStyle name="Cálculo 10 3 4 3" xfId="3076" xr:uid="{962807C4-E03D-49E0-BE96-4FCE03559A47}"/>
    <cellStyle name="Cálculo 10 3 5" xfId="3077" xr:uid="{897FBC7B-6348-4464-AFA7-3EEE74D7B51C}"/>
    <cellStyle name="Cálculo 10 3 5 2" xfId="3078" xr:uid="{7A09D985-7F98-43DD-AE01-4F368C65A628}"/>
    <cellStyle name="Cálculo 10 3 5 2 2" xfId="3079" xr:uid="{E3659A71-3CD8-4ED4-BCB7-0130CE9C626B}"/>
    <cellStyle name="Cálculo 10 3 5 3" xfId="3080" xr:uid="{25BD5233-1B75-4572-AF7E-7E97A6BD08A7}"/>
    <cellStyle name="Cálculo 10 3 6" xfId="3081" xr:uid="{8AEBCCFE-055B-44F0-82FC-F4DC29FFD35B}"/>
    <cellStyle name="Cálculo 10 4" xfId="3082" xr:uid="{A23E62BF-F1AC-499D-AA73-39EF909EB068}"/>
    <cellStyle name="Cálculo 10 4 2" xfId="3083" xr:uid="{FCB6832D-72F6-49FF-B352-1C15708C68F8}"/>
    <cellStyle name="Cálculo 10 4 2 2" xfId="3084" xr:uid="{5DD92E07-0DB0-4235-A919-91D1922C1228}"/>
    <cellStyle name="Cálculo 10 4 2 2 2" xfId="3085" xr:uid="{779C2B32-66F8-4655-A0F4-5D39495E0E6D}"/>
    <cellStyle name="Cálculo 10 4 2 2 2 2" xfId="3086" xr:uid="{8D7816BF-A376-4A2A-87E0-B4595DEFAC08}"/>
    <cellStyle name="Cálculo 10 4 2 2 3" xfId="3087" xr:uid="{9E7A0A9F-FA8F-47B5-98A8-9A9466D4CF77}"/>
    <cellStyle name="Cálculo 10 4 2 3" xfId="3088" xr:uid="{05ADE8F9-1E02-4C96-9AA9-99B87C048297}"/>
    <cellStyle name="Cálculo 10 4 2 3 2" xfId="3089" xr:uid="{472CD652-3A2E-4561-92CB-0D5007FDDB13}"/>
    <cellStyle name="Cálculo 10 4 2 3 2 2" xfId="3090" xr:uid="{02548088-EE69-4649-AA9E-BA621CF8E06D}"/>
    <cellStyle name="Cálculo 10 4 2 3 3" xfId="3091" xr:uid="{F60DA19D-256E-4EC9-AA98-FBEF4EC973B0}"/>
    <cellStyle name="Cálculo 10 4 2 4" xfId="3092" xr:uid="{D9A784F0-C825-44EF-B53E-B517F84A7E4F}"/>
    <cellStyle name="Cálculo 10 4 3" xfId="3093" xr:uid="{15C1394B-6C95-4747-99F0-859C1068DFD6}"/>
    <cellStyle name="Cálculo 10 4 3 2" xfId="3094" xr:uid="{872C7F09-4A10-4F3C-B397-B8BF54E2DBA3}"/>
    <cellStyle name="Cálculo 10 4 3 2 2" xfId="3095" xr:uid="{BEFA2358-F632-4936-A472-56E196E59BB4}"/>
    <cellStyle name="Cálculo 10 4 3 3" xfId="3096" xr:uid="{8FE54252-70F0-4D7C-ADC7-D3B6444D4F01}"/>
    <cellStyle name="Cálculo 10 4 4" xfId="3097" xr:uid="{ACC37CC5-0C89-4FED-B7F4-3428D212D542}"/>
    <cellStyle name="Cálculo 10 4 4 2" xfId="3098" xr:uid="{859BAB4D-0CC0-406E-A610-8302846B1C67}"/>
    <cellStyle name="Cálculo 10 4 4 2 2" xfId="3099" xr:uid="{7FCC5AF3-65E3-49DA-8BC7-B2E4DB223974}"/>
    <cellStyle name="Cálculo 10 4 4 3" xfId="3100" xr:uid="{6FBE0DFA-83C5-4DB1-8B24-D4ECCB9DDC42}"/>
    <cellStyle name="Cálculo 10 4 5" xfId="3101" xr:uid="{F804CD98-F37D-4414-906E-9D90EB935446}"/>
    <cellStyle name="Cálculo 10 5" xfId="3102" xr:uid="{48AB6342-1DDF-4954-B028-A5340F6C9D13}"/>
    <cellStyle name="Cálculo 10 5 2" xfId="3103" xr:uid="{0342C544-A446-4FB1-B8A6-8A531E6C0569}"/>
    <cellStyle name="Cálculo 10 5 2 2" xfId="3104" xr:uid="{EEBA464B-1DDA-4E0B-A48C-76FDD9C87FD9}"/>
    <cellStyle name="Cálculo 10 5 2 2 2" xfId="3105" xr:uid="{C38DBA54-B857-4A0E-9E92-6BD6331CDA20}"/>
    <cellStyle name="Cálculo 10 5 2 3" xfId="3106" xr:uid="{D44518E6-F12D-468C-8BF8-11589635F76D}"/>
    <cellStyle name="Cálculo 10 5 3" xfId="3107" xr:uid="{ED86CE4D-F350-4ADB-BFD1-F583DA1E5AC2}"/>
    <cellStyle name="Cálculo 10 5 3 2" xfId="3108" xr:uid="{64AA02B0-FC7B-4F74-A061-EB57487C5E0F}"/>
    <cellStyle name="Cálculo 10 5 3 2 2" xfId="3109" xr:uid="{18F0AA4F-1906-4928-A3E8-8E56AC08C673}"/>
    <cellStyle name="Cálculo 10 5 3 3" xfId="3110" xr:uid="{55F1E1A9-AB6F-4C93-B13A-9E4373D9A4A7}"/>
    <cellStyle name="Cálculo 10 5 4" xfId="3111" xr:uid="{824FE483-5941-4267-8F24-990726818333}"/>
    <cellStyle name="Cálculo 10 6" xfId="3112" xr:uid="{AEC0A281-7082-454E-BA54-E0D42ED6F080}"/>
    <cellStyle name="Cálculo 10 6 2" xfId="3113" xr:uid="{4C8BF13B-6001-462B-87F9-2AFE32A1AFD4}"/>
    <cellStyle name="Cálculo 10 6 2 2" xfId="3114" xr:uid="{31328F9F-1E65-45BA-B505-F506032FAF08}"/>
    <cellStyle name="Cálculo 10 6 3" xfId="3115" xr:uid="{77AEE25B-4990-4E87-A650-5774DB514711}"/>
    <cellStyle name="Cálculo 10 7" xfId="3116" xr:uid="{CF979772-2611-45B8-B4AD-45D26A164DBE}"/>
    <cellStyle name="Cálculo 10 7 2" xfId="3117" xr:uid="{429B4E03-AAB5-423F-8CD5-5411F16B9AE2}"/>
    <cellStyle name="Cálculo 10 7 2 2" xfId="3118" xr:uid="{8758FA40-64A3-4237-A955-C3526D7275D7}"/>
    <cellStyle name="Cálculo 10 7 3" xfId="3119" xr:uid="{B0CDC902-EEF5-4409-AA63-CC63EFC2358A}"/>
    <cellStyle name="Cálculo 10 8" xfId="3120" xr:uid="{CA4C8BF6-B25C-40B7-97DB-BB9553ADAB8E}"/>
    <cellStyle name="Cálculo 11" xfId="3121" xr:uid="{941192CE-2916-439B-81F2-0A7DF66442DB}"/>
    <cellStyle name="Cálculo 11 2" xfId="3122" xr:uid="{140C744D-CDC3-4C6B-A2E7-28071F0C120D}"/>
    <cellStyle name="Cálculo 11 2 2" xfId="3123" xr:uid="{AF426C2C-1985-4047-A8DF-44BD02B4B7D0}"/>
    <cellStyle name="Cálculo 11 2 2 2" xfId="3124" xr:uid="{590D75B8-4747-4C3C-98C7-5256D94194B3}"/>
    <cellStyle name="Cálculo 11 2 2 2 2" xfId="3125" xr:uid="{890203F7-2930-475A-B3FE-9304D4C21191}"/>
    <cellStyle name="Cálculo 11 2 2 2 2 2" xfId="3126" xr:uid="{6D81D822-B8F9-4261-A8AA-EE36A5E7AE3D}"/>
    <cellStyle name="Cálculo 11 2 2 2 2 2 2" xfId="3127" xr:uid="{D6A99E21-0B79-4D64-A3CE-9A2124B0120E}"/>
    <cellStyle name="Cálculo 11 2 2 2 2 2 2 2" xfId="3128" xr:uid="{262B9ECF-3F7E-48E7-BD76-9F8769666AE5}"/>
    <cellStyle name="Cálculo 11 2 2 2 2 2 3" xfId="3129" xr:uid="{EE43D516-3616-4519-9497-6FAC90222547}"/>
    <cellStyle name="Cálculo 11 2 2 2 2 3" xfId="3130" xr:uid="{BD37188D-F31D-4CC2-A798-E5766163736E}"/>
    <cellStyle name="Cálculo 11 2 2 2 2 3 2" xfId="3131" xr:uid="{E91286F5-36FD-4230-8508-8601809B28C1}"/>
    <cellStyle name="Cálculo 11 2 2 2 2 3 2 2" xfId="3132" xr:uid="{483AA899-4F21-4286-9E84-E0CFB89331F6}"/>
    <cellStyle name="Cálculo 11 2 2 2 2 3 3" xfId="3133" xr:uid="{1F55AF11-253F-4DAD-B110-6BF2B11502A8}"/>
    <cellStyle name="Cálculo 11 2 2 2 2 4" xfId="3134" xr:uid="{E8DF01D2-ADDD-4286-A06E-D4B93B0431ED}"/>
    <cellStyle name="Cálculo 11 2 2 2 3" xfId="3135" xr:uid="{0370D06A-4614-4BB8-86A5-E87EF239A366}"/>
    <cellStyle name="Cálculo 11 2 2 2 3 2" xfId="3136" xr:uid="{577F0FE3-7556-4518-A194-440246F7D11A}"/>
    <cellStyle name="Cálculo 11 2 2 2 3 2 2" xfId="3137" xr:uid="{E9A797FA-A032-4D6D-9C75-3ABCE77709B6}"/>
    <cellStyle name="Cálculo 11 2 2 2 3 3" xfId="3138" xr:uid="{BD64D915-EB6E-4FBF-BD6B-0716A81F4720}"/>
    <cellStyle name="Cálculo 11 2 2 2 4" xfId="3139" xr:uid="{307C4FC1-31C0-4233-9071-37881E07C398}"/>
    <cellStyle name="Cálculo 11 2 2 2 4 2" xfId="3140" xr:uid="{AFC82430-8417-48A6-B74C-F10782581901}"/>
    <cellStyle name="Cálculo 11 2 2 2 4 2 2" xfId="3141" xr:uid="{F8073A4D-4B12-49EA-A2B5-CD6B963A8AEE}"/>
    <cellStyle name="Cálculo 11 2 2 2 4 3" xfId="3142" xr:uid="{495BB601-7B47-43A9-B18B-78726F6D8AFB}"/>
    <cellStyle name="Cálculo 11 2 2 2 5" xfId="3143" xr:uid="{0B85968D-E524-41E6-BA2F-0E1A6FA5322D}"/>
    <cellStyle name="Cálculo 11 2 2 3" xfId="3144" xr:uid="{ACDDF876-9D6A-430C-8BF6-E857BE9D3CC6}"/>
    <cellStyle name="Cálculo 11 2 2 3 2" xfId="3145" xr:uid="{C089DC30-B303-4158-A7C7-2C1C9CCBBF36}"/>
    <cellStyle name="Cálculo 11 2 2 3 2 2" xfId="3146" xr:uid="{6DC6119F-3E1C-4F66-B38F-42F75028F2C1}"/>
    <cellStyle name="Cálculo 11 2 2 3 2 2 2" xfId="3147" xr:uid="{92729BDD-2FD4-4BFD-9F3B-243AD7A6AD75}"/>
    <cellStyle name="Cálculo 11 2 2 3 2 3" xfId="3148" xr:uid="{B6A37790-1CB3-440C-B693-767FD156DD65}"/>
    <cellStyle name="Cálculo 11 2 2 3 3" xfId="3149" xr:uid="{53A58342-84FE-429C-87CB-0D61D210F340}"/>
    <cellStyle name="Cálculo 11 2 2 3 3 2" xfId="3150" xr:uid="{59B2D74C-223E-4F56-A9EA-D4115ED79629}"/>
    <cellStyle name="Cálculo 11 2 2 3 3 2 2" xfId="3151" xr:uid="{ABED4B9B-71AA-49EE-8C6D-C77C6DD94714}"/>
    <cellStyle name="Cálculo 11 2 2 3 3 3" xfId="3152" xr:uid="{01073C63-AB3E-4238-BF9E-59897F3F25FF}"/>
    <cellStyle name="Cálculo 11 2 2 3 4" xfId="3153" xr:uid="{45B97C36-C93B-4C25-97DA-2292AF8B0550}"/>
    <cellStyle name="Cálculo 11 2 2 4" xfId="3154" xr:uid="{73D9C722-DF06-4A87-9870-F701C3E326AF}"/>
    <cellStyle name="Cálculo 11 2 2 4 2" xfId="3155" xr:uid="{D366D7F1-9A45-40C7-9A7E-3232E64E7E6C}"/>
    <cellStyle name="Cálculo 11 2 2 4 2 2" xfId="3156" xr:uid="{C8CAE2FB-D68B-4BB8-8805-C571AC3D2BC0}"/>
    <cellStyle name="Cálculo 11 2 2 4 3" xfId="3157" xr:uid="{18F6B9E3-0D14-41EB-98E6-05B4A0BC1F4E}"/>
    <cellStyle name="Cálculo 11 2 2 5" xfId="3158" xr:uid="{391FAE0B-5E1B-4B26-A35C-0282F97B336F}"/>
    <cellStyle name="Cálculo 11 2 2 5 2" xfId="3159" xr:uid="{DB10579E-33F3-4A2E-B6EF-2464AD92956A}"/>
    <cellStyle name="Cálculo 11 2 2 5 2 2" xfId="3160" xr:uid="{FCF16060-F198-4B64-8851-A4D13A246742}"/>
    <cellStyle name="Cálculo 11 2 2 5 3" xfId="3161" xr:uid="{BE599179-176F-4981-AA12-C9286DDD0088}"/>
    <cellStyle name="Cálculo 11 2 2 6" xfId="3162" xr:uid="{71CB7DC9-561E-44FD-9F61-64FA7CF4B6F2}"/>
    <cellStyle name="Cálculo 11 2 3" xfId="3163" xr:uid="{A80E9F1E-E21B-4E9D-9679-9E7D5DDC7D0F}"/>
    <cellStyle name="Cálculo 11 2 3 2" xfId="3164" xr:uid="{8000C3BF-8790-4350-A231-AFD83CA02605}"/>
    <cellStyle name="Cálculo 11 2 3 2 2" xfId="3165" xr:uid="{E54AAB43-34D2-4188-9366-BACD52534C9C}"/>
    <cellStyle name="Cálculo 11 2 3 2 2 2" xfId="3166" xr:uid="{7C8EFE39-D3C2-4E09-BA8B-E0688C756D9B}"/>
    <cellStyle name="Cálculo 11 2 3 2 2 2 2" xfId="3167" xr:uid="{2218E8FC-3EA8-4B4F-9755-2817F44705DB}"/>
    <cellStyle name="Cálculo 11 2 3 2 2 3" xfId="3168" xr:uid="{D49BB5C6-E0CC-42EE-A729-5FE8DFB74ABF}"/>
    <cellStyle name="Cálculo 11 2 3 2 3" xfId="3169" xr:uid="{F31073E3-3CCA-4308-8A8B-04E9B4A9C198}"/>
    <cellStyle name="Cálculo 11 2 3 2 3 2" xfId="3170" xr:uid="{4A589287-820D-4968-8A83-665FAB8D5DE1}"/>
    <cellStyle name="Cálculo 11 2 3 2 3 2 2" xfId="3171" xr:uid="{C6EC3309-9DE3-4D1E-8D8B-4B401AB57C92}"/>
    <cellStyle name="Cálculo 11 2 3 2 3 3" xfId="3172" xr:uid="{647CFD45-7C25-435C-9DB0-BA76F95A5131}"/>
    <cellStyle name="Cálculo 11 2 3 2 4" xfId="3173" xr:uid="{5388DB9E-D5F6-4D7E-9240-2A43AB6A8180}"/>
    <cellStyle name="Cálculo 11 2 3 3" xfId="3174" xr:uid="{B01CAD72-EC4C-41C8-9AEF-72C063F6C898}"/>
    <cellStyle name="Cálculo 11 2 3 3 2" xfId="3175" xr:uid="{41701AAD-850A-4E73-B18E-93DBEBEE887C}"/>
    <cellStyle name="Cálculo 11 2 3 3 2 2" xfId="3176" xr:uid="{870F6736-727F-409A-8C83-FDCCE17F33E8}"/>
    <cellStyle name="Cálculo 11 2 3 3 3" xfId="3177" xr:uid="{A409A40C-2523-43A5-8BB6-979A70BD2279}"/>
    <cellStyle name="Cálculo 11 2 3 4" xfId="3178" xr:uid="{499CF25E-0B34-4195-8D9D-A0AC50097485}"/>
    <cellStyle name="Cálculo 11 2 3 4 2" xfId="3179" xr:uid="{5D7C3124-2BDD-43BC-9D0B-A417ED5BA517}"/>
    <cellStyle name="Cálculo 11 2 3 4 2 2" xfId="3180" xr:uid="{FF5B7459-0D6F-4E10-894C-8F1C52C2A33F}"/>
    <cellStyle name="Cálculo 11 2 3 4 3" xfId="3181" xr:uid="{C74B0D9E-8751-4D2E-9C35-1BAF89538DE9}"/>
    <cellStyle name="Cálculo 11 2 3 5" xfId="3182" xr:uid="{DF234CE8-E5FA-4547-B976-296FCECE5826}"/>
    <cellStyle name="Cálculo 11 2 4" xfId="3183" xr:uid="{F1D6CDE4-C39E-43C4-95F5-C1DFA31053A6}"/>
    <cellStyle name="Cálculo 11 2 4 2" xfId="3184" xr:uid="{E6F73911-472A-4595-B337-DC8AD2CC087A}"/>
    <cellStyle name="Cálculo 11 2 4 2 2" xfId="3185" xr:uid="{712C38A3-6EC7-4359-B2D8-959689D95DF0}"/>
    <cellStyle name="Cálculo 11 2 4 2 2 2" xfId="3186" xr:uid="{492F7011-2B6F-429C-808C-F78F018A769A}"/>
    <cellStyle name="Cálculo 11 2 4 2 3" xfId="3187" xr:uid="{A25C0E82-D802-47CD-8D17-F1DCD9638A73}"/>
    <cellStyle name="Cálculo 11 2 4 3" xfId="3188" xr:uid="{0D69DD58-5FFE-4608-B6D7-A145641507B8}"/>
    <cellStyle name="Cálculo 11 2 4 3 2" xfId="3189" xr:uid="{BA1BB636-4ACE-4EFC-8DAE-C41510DA180C}"/>
    <cellStyle name="Cálculo 11 2 4 3 2 2" xfId="3190" xr:uid="{5AE00EC7-16ED-4B62-AE14-623B8B65F7D7}"/>
    <cellStyle name="Cálculo 11 2 4 3 3" xfId="3191" xr:uid="{9FF73162-725B-4DA5-8CD0-8F74AE979088}"/>
    <cellStyle name="Cálculo 11 2 4 4" xfId="3192" xr:uid="{2ECC6CFD-6409-4051-9CAD-C82E8CA003DE}"/>
    <cellStyle name="Cálculo 11 2 5" xfId="3193" xr:uid="{7612A2E8-C46C-4463-9A40-A5C81690E4F1}"/>
    <cellStyle name="Cálculo 11 2 5 2" xfId="3194" xr:uid="{EFC84D6E-C072-4F64-8B50-766B48066953}"/>
    <cellStyle name="Cálculo 11 2 5 2 2" xfId="3195" xr:uid="{C9C636D4-096F-4ABD-8530-4A471D59EB90}"/>
    <cellStyle name="Cálculo 11 2 5 3" xfId="3196" xr:uid="{AF4E0494-7452-442C-A46D-03080A51288F}"/>
    <cellStyle name="Cálculo 11 2 6" xfId="3197" xr:uid="{EE5F4FB1-0A8F-4010-86A1-AF94CC4022BD}"/>
    <cellStyle name="Cálculo 11 2 6 2" xfId="3198" xr:uid="{14A05154-7A6A-4C01-8BDC-DFA1683FEE01}"/>
    <cellStyle name="Cálculo 11 2 6 2 2" xfId="3199" xr:uid="{963F574D-3664-43C6-8D38-5A2B1F02BA13}"/>
    <cellStyle name="Cálculo 11 2 6 3" xfId="3200" xr:uid="{8135BAD5-33EE-42A3-BC2D-405EC612924B}"/>
    <cellStyle name="Cálculo 11 2 7" xfId="3201" xr:uid="{F7C6F92E-DE62-4645-BFD8-06172AC05DC7}"/>
    <cellStyle name="Cálculo 11 3" xfId="3202" xr:uid="{DF011196-1A0D-4F56-B486-03DACC791E08}"/>
    <cellStyle name="Cálculo 11 3 2" xfId="3203" xr:uid="{98648C63-D806-44DA-898D-BFBF5B090EE2}"/>
    <cellStyle name="Cálculo 11 3 2 2" xfId="3204" xr:uid="{72804E9C-FB0C-44BB-8876-36089A0F112A}"/>
    <cellStyle name="Cálculo 11 3 2 2 2" xfId="3205" xr:uid="{F6DFFD46-481C-44D7-BFFD-6F3C078FC74C}"/>
    <cellStyle name="Cálculo 11 3 2 2 2 2" xfId="3206" xr:uid="{313DBEC1-621A-41CD-AB99-5D34F4CA4128}"/>
    <cellStyle name="Cálculo 11 3 2 2 2 2 2" xfId="3207" xr:uid="{CC8008B7-E451-43DB-820D-A42690A610FE}"/>
    <cellStyle name="Cálculo 11 3 2 2 2 3" xfId="3208" xr:uid="{D2F40720-D27E-4BC4-A71D-6BE637261091}"/>
    <cellStyle name="Cálculo 11 3 2 2 3" xfId="3209" xr:uid="{247D7DA8-B5D0-4AFD-934E-68DBCED31766}"/>
    <cellStyle name="Cálculo 11 3 2 2 3 2" xfId="3210" xr:uid="{A49CD8EC-A7DC-4145-8FA3-900106EDCE27}"/>
    <cellStyle name="Cálculo 11 3 2 2 3 2 2" xfId="3211" xr:uid="{45C1F5FB-5830-47AB-BEC2-B11A4DF895F0}"/>
    <cellStyle name="Cálculo 11 3 2 2 3 3" xfId="3212" xr:uid="{57689E02-D483-4B6C-A960-14EB7AE0D892}"/>
    <cellStyle name="Cálculo 11 3 2 2 4" xfId="3213" xr:uid="{06F760D5-4CA8-48A5-8075-12D0CF39B4BD}"/>
    <cellStyle name="Cálculo 11 3 2 3" xfId="3214" xr:uid="{1DAC9D3C-FC02-4C03-A5F7-0F63A83F756F}"/>
    <cellStyle name="Cálculo 11 3 2 3 2" xfId="3215" xr:uid="{2270888A-25FE-4EAF-A84C-8B87A9D8E3EA}"/>
    <cellStyle name="Cálculo 11 3 2 3 2 2" xfId="3216" xr:uid="{577E7C8C-950F-42EB-B8CE-9FA6A629D830}"/>
    <cellStyle name="Cálculo 11 3 2 3 3" xfId="3217" xr:uid="{A2ED26AF-69F2-4C1E-8AE2-18D322D13EB0}"/>
    <cellStyle name="Cálculo 11 3 2 4" xfId="3218" xr:uid="{CC3169FA-5444-42E7-A5B4-C96C051737B7}"/>
    <cellStyle name="Cálculo 11 3 2 4 2" xfId="3219" xr:uid="{D9DEB434-C8F2-4B98-B8C6-6ED5F6633EC3}"/>
    <cellStyle name="Cálculo 11 3 2 4 2 2" xfId="3220" xr:uid="{B86D699E-E8DA-40A2-A283-7C63CFA31749}"/>
    <cellStyle name="Cálculo 11 3 2 4 3" xfId="3221" xr:uid="{FAACFBDD-408B-41FF-834A-362A3F8DBF2C}"/>
    <cellStyle name="Cálculo 11 3 2 5" xfId="3222" xr:uid="{EA8A6C38-CEF1-49D2-8B6F-F13E9987D701}"/>
    <cellStyle name="Cálculo 11 3 3" xfId="3223" xr:uid="{97239B96-569C-4612-BBEA-EABB10DD3092}"/>
    <cellStyle name="Cálculo 11 3 3 2" xfId="3224" xr:uid="{9C98FB18-D86E-442C-B1F6-94AD058CA57A}"/>
    <cellStyle name="Cálculo 11 3 3 2 2" xfId="3225" xr:uid="{FB6DFD20-DC27-4258-B5DB-483306A32201}"/>
    <cellStyle name="Cálculo 11 3 3 2 2 2" xfId="3226" xr:uid="{F6FCFF8A-58C2-4037-898A-C902E2B04943}"/>
    <cellStyle name="Cálculo 11 3 3 2 3" xfId="3227" xr:uid="{D86EB391-FDD9-4AE1-9B0C-947187308592}"/>
    <cellStyle name="Cálculo 11 3 3 3" xfId="3228" xr:uid="{8EA35526-069E-4A58-B516-15DD61BB4286}"/>
    <cellStyle name="Cálculo 11 3 3 3 2" xfId="3229" xr:uid="{D5EFD688-4C6B-450E-B456-74A44B4C9A54}"/>
    <cellStyle name="Cálculo 11 3 3 3 2 2" xfId="3230" xr:uid="{326D303D-8E49-4C62-B3BF-0815DF53F37A}"/>
    <cellStyle name="Cálculo 11 3 3 3 3" xfId="3231" xr:uid="{ED7A058F-27D7-4A1C-A1CA-E2806D823C05}"/>
    <cellStyle name="Cálculo 11 3 3 4" xfId="3232" xr:uid="{8BEBD512-6DF1-4622-A5FD-BDD65617385C}"/>
    <cellStyle name="Cálculo 11 3 4" xfId="3233" xr:uid="{1968AC4E-AAD0-448D-8084-F137CA3817D0}"/>
    <cellStyle name="Cálculo 11 3 4 2" xfId="3234" xr:uid="{7DBB4010-FF6F-47DD-A31E-66235AE1ED55}"/>
    <cellStyle name="Cálculo 11 3 4 2 2" xfId="3235" xr:uid="{34B102AD-A9EA-45B0-A5EF-A920AD4576F9}"/>
    <cellStyle name="Cálculo 11 3 4 3" xfId="3236" xr:uid="{24AAAF66-1A5F-465E-96E7-72BC629B9CE4}"/>
    <cellStyle name="Cálculo 11 3 5" xfId="3237" xr:uid="{47ED6ABA-62A2-44F8-AE17-211BEFF07410}"/>
    <cellStyle name="Cálculo 11 3 5 2" xfId="3238" xr:uid="{F3A11DE4-CEDD-4F3B-9A72-544FFC9932BB}"/>
    <cellStyle name="Cálculo 11 3 5 2 2" xfId="3239" xr:uid="{35243F1F-403F-4966-85AA-43C006C2066C}"/>
    <cellStyle name="Cálculo 11 3 5 3" xfId="3240" xr:uid="{5D723509-C62C-4DB9-97CB-6125877C2054}"/>
    <cellStyle name="Cálculo 11 3 6" xfId="3241" xr:uid="{C3B743FE-71E2-49FB-8C16-D501C8430ED1}"/>
    <cellStyle name="Cálculo 11 4" xfId="3242" xr:uid="{98BCBBA6-65D1-49E8-9321-10502C09EADA}"/>
    <cellStyle name="Cálculo 11 4 2" xfId="3243" xr:uid="{C5B4FF8A-C584-46ED-BC28-49C1DE5AAEF9}"/>
    <cellStyle name="Cálculo 11 4 2 2" xfId="3244" xr:uid="{8F251C09-F363-4917-8C73-F410F10A9A45}"/>
    <cellStyle name="Cálculo 11 4 2 2 2" xfId="3245" xr:uid="{B52FE4A9-7CD0-44D5-82B4-6F8BB393D812}"/>
    <cellStyle name="Cálculo 11 4 2 2 2 2" xfId="3246" xr:uid="{012356B8-7B78-4DF5-9ECB-FDFAF8464378}"/>
    <cellStyle name="Cálculo 11 4 2 2 3" xfId="3247" xr:uid="{AB50BC19-6141-4278-A78E-ACD765D5D7BA}"/>
    <cellStyle name="Cálculo 11 4 2 3" xfId="3248" xr:uid="{CDD64C11-03E2-4C83-B95B-86920B2E45CA}"/>
    <cellStyle name="Cálculo 11 4 2 3 2" xfId="3249" xr:uid="{5B33D4AF-7EFD-4D37-B635-60C2E6FCE847}"/>
    <cellStyle name="Cálculo 11 4 2 3 2 2" xfId="3250" xr:uid="{55B233E9-0DDA-4167-AB7D-906117F9D569}"/>
    <cellStyle name="Cálculo 11 4 2 3 3" xfId="3251" xr:uid="{2203000D-43D8-46B9-AF0B-6CB047416065}"/>
    <cellStyle name="Cálculo 11 4 2 4" xfId="3252" xr:uid="{17BC979A-466D-4EA1-A14E-4E875597F33D}"/>
    <cellStyle name="Cálculo 11 4 3" xfId="3253" xr:uid="{6DBA8D1D-27A9-420E-8F66-A008B05DF6CA}"/>
    <cellStyle name="Cálculo 11 4 3 2" xfId="3254" xr:uid="{F5F7604D-6F9F-4DAD-9FF0-0302206B6E20}"/>
    <cellStyle name="Cálculo 11 4 3 2 2" xfId="3255" xr:uid="{159BD32B-EE69-4289-83B0-D2819038A007}"/>
    <cellStyle name="Cálculo 11 4 3 3" xfId="3256" xr:uid="{4ABD9A1F-5413-409C-A3DF-D17C37F50176}"/>
    <cellStyle name="Cálculo 11 4 4" xfId="3257" xr:uid="{21544870-0580-4FA2-A468-EF6159F33990}"/>
    <cellStyle name="Cálculo 11 4 4 2" xfId="3258" xr:uid="{EEBCBF35-E992-4BE2-9C27-3F0012CF36F0}"/>
    <cellStyle name="Cálculo 11 4 4 2 2" xfId="3259" xr:uid="{36E03B17-FC1A-4BC2-BC36-A73130386D49}"/>
    <cellStyle name="Cálculo 11 4 4 3" xfId="3260" xr:uid="{ED1737FD-D62F-4FF1-818C-36E784E962BF}"/>
    <cellStyle name="Cálculo 11 4 5" xfId="3261" xr:uid="{4FCB95AB-AD7F-40F1-81B7-D1A13A5FB00F}"/>
    <cellStyle name="Cálculo 11 5" xfId="3262" xr:uid="{69B8674B-6FFE-48FB-8A62-E64D1CAC7973}"/>
    <cellStyle name="Cálculo 11 5 2" xfId="3263" xr:uid="{E7951338-D907-48BE-BC19-3F094FB925A7}"/>
    <cellStyle name="Cálculo 11 5 2 2" xfId="3264" xr:uid="{85B08D9B-C40F-44B3-8BE1-4CA463CEAA78}"/>
    <cellStyle name="Cálculo 11 5 2 2 2" xfId="3265" xr:uid="{63A5F364-061E-4EE4-A4F6-F247B91FEDF1}"/>
    <cellStyle name="Cálculo 11 5 2 3" xfId="3266" xr:uid="{FBD50470-8DEB-4B6A-97B8-499CDDBCC7F8}"/>
    <cellStyle name="Cálculo 11 5 3" xfId="3267" xr:uid="{AED30646-D969-4476-BF70-D0DDAFB863CD}"/>
    <cellStyle name="Cálculo 11 5 3 2" xfId="3268" xr:uid="{CA806879-D01B-49D6-BDFD-D424CC690826}"/>
    <cellStyle name="Cálculo 11 5 3 2 2" xfId="3269" xr:uid="{CBAD4754-4442-4B5E-98B5-9716D3766A94}"/>
    <cellStyle name="Cálculo 11 5 3 3" xfId="3270" xr:uid="{9A26125B-F740-4D12-8001-D147BD3E1D02}"/>
    <cellStyle name="Cálculo 11 5 4" xfId="3271" xr:uid="{162346E3-58AE-4B24-A349-F1E508F79B46}"/>
    <cellStyle name="Cálculo 11 6" xfId="3272" xr:uid="{D18E2271-5116-4887-B15A-94F1B0920B41}"/>
    <cellStyle name="Cálculo 11 6 2" xfId="3273" xr:uid="{00E3CFC6-04A1-47DA-8A3D-51F4C0BE5C40}"/>
    <cellStyle name="Cálculo 11 6 2 2" xfId="3274" xr:uid="{9B7A4E44-CC3A-4755-B35B-24DCE29F36DB}"/>
    <cellStyle name="Cálculo 11 6 3" xfId="3275" xr:uid="{B685C231-AE45-4E64-A405-1D27A4E09D83}"/>
    <cellStyle name="Cálculo 11 7" xfId="3276" xr:uid="{A7E1D2D6-0A66-43AD-86AE-71E358E3F8B9}"/>
    <cellStyle name="Cálculo 11 7 2" xfId="3277" xr:uid="{14DAF764-94D1-4858-A441-68BCDCB33E81}"/>
    <cellStyle name="Cálculo 11 7 2 2" xfId="3278" xr:uid="{B30B7EFF-2009-4749-9F6F-C4F7B14FB886}"/>
    <cellStyle name="Cálculo 11 7 3" xfId="3279" xr:uid="{FE94DE0E-F57C-47C8-8B71-8701750289E7}"/>
    <cellStyle name="Cálculo 11 8" xfId="3280" xr:uid="{FA39C577-EBD1-4344-BC29-F0658072E42F}"/>
    <cellStyle name="Cálculo 12" xfId="3281" xr:uid="{3281C176-B9F6-485E-BBB8-72D87A1A802B}"/>
    <cellStyle name="Cálculo 12 2" xfId="3282" xr:uid="{A04A3318-BEC6-4879-830A-91328F9CEFCB}"/>
    <cellStyle name="Cálculo 12 2 2" xfId="3283" xr:uid="{FE414F18-4D7D-42CF-8786-55C131D6404F}"/>
    <cellStyle name="Cálculo 12 2 2 2" xfId="3284" xr:uid="{AAC4669F-F846-4060-AD79-307BBC6F1EC2}"/>
    <cellStyle name="Cálculo 12 2 2 2 2" xfId="3285" xr:uid="{86503CCB-7A71-4B18-940B-D0B3C4CC495F}"/>
    <cellStyle name="Cálculo 12 2 2 2 2 2" xfId="3286" xr:uid="{EC5D216A-0E0F-4FFD-8939-502F3A70603E}"/>
    <cellStyle name="Cálculo 12 2 2 2 2 2 2" xfId="3287" xr:uid="{35519603-5712-4629-9724-E7CD5CCB2447}"/>
    <cellStyle name="Cálculo 12 2 2 2 2 2 2 2" xfId="3288" xr:uid="{DA3B0417-F7B3-4732-B74C-1E791FEF1C53}"/>
    <cellStyle name="Cálculo 12 2 2 2 2 2 3" xfId="3289" xr:uid="{B89444B4-5EA4-4EA5-AABA-0A5630EA5C01}"/>
    <cellStyle name="Cálculo 12 2 2 2 2 3" xfId="3290" xr:uid="{73B6CA7B-5B37-461B-B60B-9C6BDD2E2435}"/>
    <cellStyle name="Cálculo 12 2 2 2 2 3 2" xfId="3291" xr:uid="{D61FDFFF-C480-4474-80B5-FFE47B6DDEFE}"/>
    <cellStyle name="Cálculo 12 2 2 2 2 3 2 2" xfId="3292" xr:uid="{CFD7A51B-B5B9-4418-A47C-C53DA3C76163}"/>
    <cellStyle name="Cálculo 12 2 2 2 2 3 3" xfId="3293" xr:uid="{DA1F8A1A-F2A0-4681-BAD9-FCF6B8A78892}"/>
    <cellStyle name="Cálculo 12 2 2 2 2 4" xfId="3294" xr:uid="{77A1D152-4C71-4F59-9731-62933A41EBCC}"/>
    <cellStyle name="Cálculo 12 2 2 2 3" xfId="3295" xr:uid="{67C4DA0E-B6F4-4AA8-BF2C-286D85B0E178}"/>
    <cellStyle name="Cálculo 12 2 2 2 3 2" xfId="3296" xr:uid="{C72E64B9-200D-487D-B6AC-3B731E10FCAC}"/>
    <cellStyle name="Cálculo 12 2 2 2 3 2 2" xfId="3297" xr:uid="{612D6B0F-81B3-4F5B-89F9-ABA9B6A7E9D1}"/>
    <cellStyle name="Cálculo 12 2 2 2 3 3" xfId="3298" xr:uid="{46D1E056-E36F-4046-8A8E-E893BD1E1010}"/>
    <cellStyle name="Cálculo 12 2 2 2 4" xfId="3299" xr:uid="{111D84E0-205E-4598-9F83-AE56901E8710}"/>
    <cellStyle name="Cálculo 12 2 2 2 4 2" xfId="3300" xr:uid="{DF2370D5-E77F-4F15-BD7B-65125BF0F90D}"/>
    <cellStyle name="Cálculo 12 2 2 2 4 2 2" xfId="3301" xr:uid="{69CFD4A5-B311-45DA-A54C-93425511CC39}"/>
    <cellStyle name="Cálculo 12 2 2 2 4 3" xfId="3302" xr:uid="{E1E6ED6B-B1AF-4CDE-852F-2C34AF2C25EC}"/>
    <cellStyle name="Cálculo 12 2 2 2 5" xfId="3303" xr:uid="{FA108DB8-29A2-4E49-835E-722818599E4D}"/>
    <cellStyle name="Cálculo 12 2 2 3" xfId="3304" xr:uid="{D56F6854-5169-46AC-979F-EAA3520847E9}"/>
    <cellStyle name="Cálculo 12 2 2 3 2" xfId="3305" xr:uid="{D3D1B5D4-2CD8-432A-B373-CFA7A6363F0B}"/>
    <cellStyle name="Cálculo 12 2 2 3 2 2" xfId="3306" xr:uid="{76A45807-A111-4FA2-AAF5-908081DC3D1E}"/>
    <cellStyle name="Cálculo 12 2 2 3 2 2 2" xfId="3307" xr:uid="{940B7C90-0882-4D58-A557-9E21056410EA}"/>
    <cellStyle name="Cálculo 12 2 2 3 2 3" xfId="3308" xr:uid="{2C3CB713-5EFE-4636-9C41-BE5D1A96694F}"/>
    <cellStyle name="Cálculo 12 2 2 3 3" xfId="3309" xr:uid="{A4D3179F-7B7E-4D5B-B2C0-1CA05602CA3A}"/>
    <cellStyle name="Cálculo 12 2 2 3 3 2" xfId="3310" xr:uid="{FC899221-C5F4-4BE6-AE4E-8274D201DC26}"/>
    <cellStyle name="Cálculo 12 2 2 3 3 2 2" xfId="3311" xr:uid="{FCD3517B-2149-4047-8235-987317BF8450}"/>
    <cellStyle name="Cálculo 12 2 2 3 3 3" xfId="3312" xr:uid="{C64D138D-8638-41E6-80B3-8B0CA969DA02}"/>
    <cellStyle name="Cálculo 12 2 2 3 4" xfId="3313" xr:uid="{AEF844DF-4F96-4EC8-9D04-E4261B29A415}"/>
    <cellStyle name="Cálculo 12 2 2 4" xfId="3314" xr:uid="{30765F94-E6B0-4B79-8AE1-D5E14A7F9D4D}"/>
    <cellStyle name="Cálculo 12 2 2 4 2" xfId="3315" xr:uid="{0B99D055-745B-424C-B5E4-92D8728D1972}"/>
    <cellStyle name="Cálculo 12 2 2 4 2 2" xfId="3316" xr:uid="{4B5B04DF-46EE-49B8-B268-D1CFA065D363}"/>
    <cellStyle name="Cálculo 12 2 2 4 3" xfId="3317" xr:uid="{D7778126-E36A-46AE-8213-B261DECC5F98}"/>
    <cellStyle name="Cálculo 12 2 2 5" xfId="3318" xr:uid="{0A25EC27-2630-43E1-90C1-E06B07B7DBB7}"/>
    <cellStyle name="Cálculo 12 2 2 5 2" xfId="3319" xr:uid="{26E310A2-ADFE-4C6E-B769-EC4FCFFB8AE1}"/>
    <cellStyle name="Cálculo 12 2 2 5 2 2" xfId="3320" xr:uid="{B8F3C759-9405-449C-A2A9-B2128311BDAE}"/>
    <cellStyle name="Cálculo 12 2 2 5 3" xfId="3321" xr:uid="{52EC5CB2-3DC6-419B-B64F-67E1646F27FD}"/>
    <cellStyle name="Cálculo 12 2 2 6" xfId="3322" xr:uid="{62DA30D6-CA02-41B7-9C69-EA01DE8D7DB2}"/>
    <cellStyle name="Cálculo 12 2 3" xfId="3323" xr:uid="{A556E54B-393A-4E5A-B1B3-47F4AD8F96BE}"/>
    <cellStyle name="Cálculo 12 2 3 2" xfId="3324" xr:uid="{AD368374-8681-47DC-BFBB-A52CC17B2943}"/>
    <cellStyle name="Cálculo 12 2 3 2 2" xfId="3325" xr:uid="{D9BB09D6-61BB-451E-9DC8-2F71B9A41D6C}"/>
    <cellStyle name="Cálculo 12 2 3 2 2 2" xfId="3326" xr:uid="{E7CAFD29-AB64-4563-B479-08345F949AE4}"/>
    <cellStyle name="Cálculo 12 2 3 2 2 2 2" xfId="3327" xr:uid="{31A91E42-F62C-4921-9C2F-C654B192C66F}"/>
    <cellStyle name="Cálculo 12 2 3 2 2 3" xfId="3328" xr:uid="{0EE6FF9D-C580-4C5F-9BEA-B97EDE166037}"/>
    <cellStyle name="Cálculo 12 2 3 2 3" xfId="3329" xr:uid="{1EFBD9D3-A4A9-4573-A711-1AD23E0B0A43}"/>
    <cellStyle name="Cálculo 12 2 3 2 3 2" xfId="3330" xr:uid="{A3B93FBD-DA22-4C8B-8E67-7DE0134724D4}"/>
    <cellStyle name="Cálculo 12 2 3 2 3 2 2" xfId="3331" xr:uid="{27BF5E51-FC76-4BF1-B255-84C804DC323B}"/>
    <cellStyle name="Cálculo 12 2 3 2 3 3" xfId="3332" xr:uid="{87F62452-079D-4C9D-AF22-E7D69EE7CDB9}"/>
    <cellStyle name="Cálculo 12 2 3 2 4" xfId="3333" xr:uid="{9B4A0CE2-96AB-42E1-A0C3-0A029912E53F}"/>
    <cellStyle name="Cálculo 12 2 3 3" xfId="3334" xr:uid="{2B972301-BECD-44A3-8623-21D5CA9D68F8}"/>
    <cellStyle name="Cálculo 12 2 3 3 2" xfId="3335" xr:uid="{D8FE07FD-BACE-4B3A-BC91-E6E4BD15063E}"/>
    <cellStyle name="Cálculo 12 2 3 3 2 2" xfId="3336" xr:uid="{55644E04-FE4E-45BE-B1AB-0B352116E41F}"/>
    <cellStyle name="Cálculo 12 2 3 3 3" xfId="3337" xr:uid="{99745E75-0206-494C-83F6-9772604EEEEF}"/>
    <cellStyle name="Cálculo 12 2 3 4" xfId="3338" xr:uid="{FB1C0EAF-CC5A-4754-BF3E-2E03EC120D72}"/>
    <cellStyle name="Cálculo 12 2 3 4 2" xfId="3339" xr:uid="{04A9FDAA-2CA6-4966-AA43-428874F0214C}"/>
    <cellStyle name="Cálculo 12 2 3 4 2 2" xfId="3340" xr:uid="{B9C72C54-DC09-4D55-A263-886D1A97B94A}"/>
    <cellStyle name="Cálculo 12 2 3 4 3" xfId="3341" xr:uid="{19F8EEE6-1547-4A42-B657-6A9882972B49}"/>
    <cellStyle name="Cálculo 12 2 3 5" xfId="3342" xr:uid="{614EEEC1-0588-4806-AA54-0C3370FFDCFF}"/>
    <cellStyle name="Cálculo 12 2 4" xfId="3343" xr:uid="{A3580DA2-8FE9-4F97-9C38-CA7E411FA642}"/>
    <cellStyle name="Cálculo 12 2 4 2" xfId="3344" xr:uid="{FB91A901-8868-43FD-AF65-960829E472B1}"/>
    <cellStyle name="Cálculo 12 2 4 2 2" xfId="3345" xr:uid="{EB07DEC9-E1B7-4C8F-AD2E-18CD2272D790}"/>
    <cellStyle name="Cálculo 12 2 4 2 2 2" xfId="3346" xr:uid="{661C37B3-ED7D-4328-9C37-C174B3094A21}"/>
    <cellStyle name="Cálculo 12 2 4 2 3" xfId="3347" xr:uid="{CF36FA69-D077-4DED-9B38-9FBB6FC7F0BE}"/>
    <cellStyle name="Cálculo 12 2 4 3" xfId="3348" xr:uid="{ADB03E10-4D4D-4DD3-887F-46081AE9849F}"/>
    <cellStyle name="Cálculo 12 2 4 3 2" xfId="3349" xr:uid="{36911D4A-0E28-4291-8408-40597416AE76}"/>
    <cellStyle name="Cálculo 12 2 4 3 2 2" xfId="3350" xr:uid="{02F7670D-96D5-49F1-9F76-B5F929A05800}"/>
    <cellStyle name="Cálculo 12 2 4 3 3" xfId="3351" xr:uid="{024E05FB-856D-40BB-B863-D15FC1F6FCB1}"/>
    <cellStyle name="Cálculo 12 2 4 4" xfId="3352" xr:uid="{33A1988C-3E71-445C-96B1-000119A59256}"/>
    <cellStyle name="Cálculo 12 2 5" xfId="3353" xr:uid="{AFFD8858-E7B9-4E8B-8C13-FA48A6E6214F}"/>
    <cellStyle name="Cálculo 12 2 5 2" xfId="3354" xr:uid="{BCE752EE-484A-4B1D-951A-ADDC90C8FD2E}"/>
    <cellStyle name="Cálculo 12 2 5 2 2" xfId="3355" xr:uid="{6796D871-962A-47FB-84EC-8504ACE5ECF0}"/>
    <cellStyle name="Cálculo 12 2 5 3" xfId="3356" xr:uid="{C948FC3F-E67E-4508-A438-D6AA0DC69D27}"/>
    <cellStyle name="Cálculo 12 2 6" xfId="3357" xr:uid="{4841AA42-266D-49FC-B78B-5ACAF6AEAFBB}"/>
    <cellStyle name="Cálculo 12 2 6 2" xfId="3358" xr:uid="{4A19B009-B585-4A87-ADD9-CD410F4778C0}"/>
    <cellStyle name="Cálculo 12 2 6 2 2" xfId="3359" xr:uid="{4EE50CB8-7DE3-4D46-866F-0FFFFB7831D2}"/>
    <cellStyle name="Cálculo 12 2 6 3" xfId="3360" xr:uid="{79CB66C7-E31E-44F0-8451-21270095890E}"/>
    <cellStyle name="Cálculo 12 2 7" xfId="3361" xr:uid="{3DC405CA-660F-4AFB-BB5C-52872F488684}"/>
    <cellStyle name="Cálculo 12 3" xfId="3362" xr:uid="{00868001-4CEA-4F15-9724-7D5CB1511725}"/>
    <cellStyle name="Cálculo 12 3 2" xfId="3363" xr:uid="{FC6FC321-512F-48A1-B60B-037CD1737DAA}"/>
    <cellStyle name="Cálculo 12 3 2 2" xfId="3364" xr:uid="{8DE9CF85-FF8C-4AE3-90BB-1EE7EA87F4A4}"/>
    <cellStyle name="Cálculo 12 3 2 2 2" xfId="3365" xr:uid="{494C4A4B-7CE8-436C-80BB-7FDAE829A5AC}"/>
    <cellStyle name="Cálculo 12 3 2 2 2 2" xfId="3366" xr:uid="{D68AFDB9-2096-4BF2-B990-C6AD95411A7E}"/>
    <cellStyle name="Cálculo 12 3 2 2 2 2 2" xfId="3367" xr:uid="{A78A1549-47AB-44B6-A6D1-FE37B3539661}"/>
    <cellStyle name="Cálculo 12 3 2 2 2 3" xfId="3368" xr:uid="{4A388E42-8610-41BA-887E-E3CF4513DD99}"/>
    <cellStyle name="Cálculo 12 3 2 2 3" xfId="3369" xr:uid="{ACD31072-16B3-4808-9BDC-F4EAEB8CC217}"/>
    <cellStyle name="Cálculo 12 3 2 2 3 2" xfId="3370" xr:uid="{B8DA99AD-65B9-4FFF-B7F4-24976512D96B}"/>
    <cellStyle name="Cálculo 12 3 2 2 3 2 2" xfId="3371" xr:uid="{111A0983-DEF9-4D51-B05A-E5B6A66ABF49}"/>
    <cellStyle name="Cálculo 12 3 2 2 3 3" xfId="3372" xr:uid="{31FF478F-DD94-4AF3-BBFA-DC798F973E82}"/>
    <cellStyle name="Cálculo 12 3 2 2 4" xfId="3373" xr:uid="{75CED2D6-4063-4129-A631-8876A06B48F9}"/>
    <cellStyle name="Cálculo 12 3 2 3" xfId="3374" xr:uid="{444C99A5-DDDE-4C09-A218-8E1518292472}"/>
    <cellStyle name="Cálculo 12 3 2 3 2" xfId="3375" xr:uid="{B0559C7B-5678-4322-B7E5-9488FE3AF2CB}"/>
    <cellStyle name="Cálculo 12 3 2 3 2 2" xfId="3376" xr:uid="{3C5C60C3-4772-400D-8A9C-15E4D89316B4}"/>
    <cellStyle name="Cálculo 12 3 2 3 3" xfId="3377" xr:uid="{B2D6023A-3B6C-4861-9AB8-25E321706D3E}"/>
    <cellStyle name="Cálculo 12 3 2 4" xfId="3378" xr:uid="{E64F13E6-C098-49E0-9686-EFFC2203AEEA}"/>
    <cellStyle name="Cálculo 12 3 2 4 2" xfId="3379" xr:uid="{678A678C-C4B8-435A-AEDA-6F0D55A3E44A}"/>
    <cellStyle name="Cálculo 12 3 2 4 2 2" xfId="3380" xr:uid="{64494648-3643-4C30-9BBD-DB29E2DC6AC9}"/>
    <cellStyle name="Cálculo 12 3 2 4 3" xfId="3381" xr:uid="{004ED5AA-37B8-418B-9DFD-5361FC7B34A8}"/>
    <cellStyle name="Cálculo 12 3 2 5" xfId="3382" xr:uid="{256265B3-CB3F-4CEB-B78F-4E21A05F983E}"/>
    <cellStyle name="Cálculo 12 3 3" xfId="3383" xr:uid="{916D07A1-EEC4-476A-AB13-811D1358249E}"/>
    <cellStyle name="Cálculo 12 3 3 2" xfId="3384" xr:uid="{23F92AD0-92AE-4B67-BF15-DFFD38933AAF}"/>
    <cellStyle name="Cálculo 12 3 3 2 2" xfId="3385" xr:uid="{AAA24CDA-BB88-4F3F-92B1-601B01BF3529}"/>
    <cellStyle name="Cálculo 12 3 3 2 2 2" xfId="3386" xr:uid="{7232D219-A2C9-48F3-BB9A-D1B4AA6B5F93}"/>
    <cellStyle name="Cálculo 12 3 3 2 3" xfId="3387" xr:uid="{F1313B7F-B3AB-4D67-9B68-A712DCAF88E4}"/>
    <cellStyle name="Cálculo 12 3 3 3" xfId="3388" xr:uid="{2884B981-C754-47F6-BAA5-AAF9C56DF2B5}"/>
    <cellStyle name="Cálculo 12 3 3 3 2" xfId="3389" xr:uid="{B0F5EAB9-7D4E-4414-ACAE-4212F9DD0090}"/>
    <cellStyle name="Cálculo 12 3 3 3 2 2" xfId="3390" xr:uid="{524217E1-A4FD-4A5F-803B-4B78186B3243}"/>
    <cellStyle name="Cálculo 12 3 3 3 3" xfId="3391" xr:uid="{AB967ED8-058B-4E64-8F32-E8D8E5C1AB6F}"/>
    <cellStyle name="Cálculo 12 3 3 4" xfId="3392" xr:uid="{1C701ED9-9DD6-45C5-8B06-DFE1E163B2A6}"/>
    <cellStyle name="Cálculo 12 3 4" xfId="3393" xr:uid="{788BC697-46DD-4834-9E83-2E43E09B760A}"/>
    <cellStyle name="Cálculo 12 3 4 2" xfId="3394" xr:uid="{29035F5E-B652-45CF-A109-0CFA001D43A9}"/>
    <cellStyle name="Cálculo 12 3 4 2 2" xfId="3395" xr:uid="{121BF77F-5E1D-4FB9-B9F5-090F9FF69A02}"/>
    <cellStyle name="Cálculo 12 3 4 3" xfId="3396" xr:uid="{62146AAE-D7B3-4E28-8DF1-C3173EF11F32}"/>
    <cellStyle name="Cálculo 12 3 5" xfId="3397" xr:uid="{5F5AEF3F-06B1-4015-A102-EC7786EB1114}"/>
    <cellStyle name="Cálculo 12 3 5 2" xfId="3398" xr:uid="{8A968C8E-0827-4A1B-BE04-E594D69A0243}"/>
    <cellStyle name="Cálculo 12 3 5 2 2" xfId="3399" xr:uid="{DF146A01-0E26-4AF8-8A47-9FF38EBDC829}"/>
    <cellStyle name="Cálculo 12 3 5 3" xfId="3400" xr:uid="{999E28F6-6955-420E-B810-1A19C96F0DE2}"/>
    <cellStyle name="Cálculo 12 3 6" xfId="3401" xr:uid="{D9F97A20-89CE-48C2-AA24-0B85EF9FDA96}"/>
    <cellStyle name="Cálculo 12 4" xfId="3402" xr:uid="{A0C1A08B-C8F6-420D-9804-96632EFA9507}"/>
    <cellStyle name="Cálculo 12 4 2" xfId="3403" xr:uid="{2CDDD192-3074-4787-A5D6-E270DDDE5F8B}"/>
    <cellStyle name="Cálculo 12 4 2 2" xfId="3404" xr:uid="{E2995B18-3F1A-406D-B5BF-07DB55B85C34}"/>
    <cellStyle name="Cálculo 12 4 2 2 2" xfId="3405" xr:uid="{07812208-C20D-4793-9A14-3DBFEFE3EEE4}"/>
    <cellStyle name="Cálculo 12 4 2 2 2 2" xfId="3406" xr:uid="{72CDA8B0-458B-447C-BA1D-A124237075B5}"/>
    <cellStyle name="Cálculo 12 4 2 2 3" xfId="3407" xr:uid="{2053F581-665A-42C7-938B-B2D465DFE272}"/>
    <cellStyle name="Cálculo 12 4 2 3" xfId="3408" xr:uid="{B4876BC3-90C1-4308-B146-849371E58693}"/>
    <cellStyle name="Cálculo 12 4 2 3 2" xfId="3409" xr:uid="{8B9712BB-C3A6-4A53-85AB-A7D2C99E3A70}"/>
    <cellStyle name="Cálculo 12 4 2 3 2 2" xfId="3410" xr:uid="{CFA89B67-57CC-412D-85A0-6362A7818DE4}"/>
    <cellStyle name="Cálculo 12 4 2 3 3" xfId="3411" xr:uid="{E64D4575-6E90-45FE-9C70-DD7A66CFBFF9}"/>
    <cellStyle name="Cálculo 12 4 2 4" xfId="3412" xr:uid="{777E7BFB-9765-47F6-BB0E-EA5155E21576}"/>
    <cellStyle name="Cálculo 12 4 3" xfId="3413" xr:uid="{4A75A3CC-6A7E-4F4A-98B5-74609CED547B}"/>
    <cellStyle name="Cálculo 12 4 3 2" xfId="3414" xr:uid="{A864E4F3-4168-45DC-BFDF-81FCE5182BE7}"/>
    <cellStyle name="Cálculo 12 4 3 2 2" xfId="3415" xr:uid="{7083A7B7-7232-4CF3-96DE-6997E663DAAC}"/>
    <cellStyle name="Cálculo 12 4 3 3" xfId="3416" xr:uid="{E2B1943C-C0E4-4E2B-8B27-37963DE82BF7}"/>
    <cellStyle name="Cálculo 12 4 4" xfId="3417" xr:uid="{FE544F59-5917-4631-9F60-E623053043BD}"/>
    <cellStyle name="Cálculo 12 4 4 2" xfId="3418" xr:uid="{11DD3E83-C7D4-4002-AFA2-B213439D80E7}"/>
    <cellStyle name="Cálculo 12 4 4 2 2" xfId="3419" xr:uid="{EA9F5F97-1591-4374-8E14-6B780C433903}"/>
    <cellStyle name="Cálculo 12 4 4 3" xfId="3420" xr:uid="{4EB7F2D7-FC55-4EAA-8921-9A379B3BAEFB}"/>
    <cellStyle name="Cálculo 12 4 5" xfId="3421" xr:uid="{60FAF3BA-299A-42E3-B8E6-00FF085B41DF}"/>
    <cellStyle name="Cálculo 12 5" xfId="3422" xr:uid="{1D6463F7-9593-4BA5-88FE-C630053FB485}"/>
    <cellStyle name="Cálculo 12 5 2" xfId="3423" xr:uid="{F6CB744B-F7C4-48AC-825D-7A6107A56542}"/>
    <cellStyle name="Cálculo 12 5 2 2" xfId="3424" xr:uid="{E52C489F-E0A7-491D-B27B-F0B94D559345}"/>
    <cellStyle name="Cálculo 12 5 2 2 2" xfId="3425" xr:uid="{70733DF8-D86D-4B9B-A226-53889FABDE63}"/>
    <cellStyle name="Cálculo 12 5 2 3" xfId="3426" xr:uid="{DF30FAE1-6F9E-4178-8CFD-08FD9B2EDAC9}"/>
    <cellStyle name="Cálculo 12 5 3" xfId="3427" xr:uid="{39009B96-0810-47B4-B1CF-7DFA08D58FD9}"/>
    <cellStyle name="Cálculo 12 5 3 2" xfId="3428" xr:uid="{ADA26E2E-1129-4CA4-AA47-9ED45B276F47}"/>
    <cellStyle name="Cálculo 12 5 3 2 2" xfId="3429" xr:uid="{3E11A800-D0FB-4C25-95AF-D34AC96FF02B}"/>
    <cellStyle name="Cálculo 12 5 3 3" xfId="3430" xr:uid="{8D3FB057-E5CD-489E-9CD0-531895A0C3C7}"/>
    <cellStyle name="Cálculo 12 5 4" xfId="3431" xr:uid="{0B9B223F-0993-4E8A-83CC-18090AAC0C67}"/>
    <cellStyle name="Cálculo 12 6" xfId="3432" xr:uid="{E55C2E16-847B-42F7-865C-6E87384E5E93}"/>
    <cellStyle name="Cálculo 12 6 2" xfId="3433" xr:uid="{54C5EF55-09CE-4E83-B118-24071AB3DDD4}"/>
    <cellStyle name="Cálculo 12 6 2 2" xfId="3434" xr:uid="{83575C03-EEDB-4C16-884C-C36DE817FA3E}"/>
    <cellStyle name="Cálculo 12 6 3" xfId="3435" xr:uid="{2C1FED98-437F-44A2-8DC9-D6D093B30B6B}"/>
    <cellStyle name="Cálculo 12 7" xfId="3436" xr:uid="{04035058-42B1-43E6-9F41-BC0C918F6F2E}"/>
    <cellStyle name="Cálculo 12 7 2" xfId="3437" xr:uid="{2DE05F3E-FFB1-4139-BD6D-DECE77C6526D}"/>
    <cellStyle name="Cálculo 12 7 2 2" xfId="3438" xr:uid="{DD9D0047-BD0C-428A-BB5F-89B59CDEFE01}"/>
    <cellStyle name="Cálculo 12 7 3" xfId="3439" xr:uid="{FDA332F0-FC5A-4828-B585-C9C3845BE246}"/>
    <cellStyle name="Cálculo 12 8" xfId="3440" xr:uid="{CE6609B8-FB7C-48FA-AD4B-BDFB969AC18B}"/>
    <cellStyle name="Cálculo 2" xfId="260" xr:uid="{586CD736-1FF8-4DDB-9702-3BCE731E2820}"/>
    <cellStyle name="Cálculo 2 10" xfId="3441" xr:uid="{7505B0D5-CE21-4D1F-B949-86C9FDBDA80C}"/>
    <cellStyle name="Cálculo 2 10 2" xfId="3442" xr:uid="{A57616F6-7A51-4AC9-A944-86621EC5989E}"/>
    <cellStyle name="Cálculo 2 10 2 2" xfId="3443" xr:uid="{3E8E4EE4-D42D-4370-B424-2068C4EC3F1D}"/>
    <cellStyle name="Cálculo 2 10 2 2 2" xfId="3444" xr:uid="{4A439D35-1A1D-49B7-BFF6-2A3A67F466C0}"/>
    <cellStyle name="Cálculo 2 10 2 3" xfId="3445" xr:uid="{B3DB18A9-84FF-4868-9AA7-EBAA6DD7EDB5}"/>
    <cellStyle name="Cálculo 2 10 3" xfId="3446" xr:uid="{9AB4A0EC-8360-46EF-9C8D-C116E7FA2B14}"/>
    <cellStyle name="Cálculo 2 10 3 2" xfId="3447" xr:uid="{ABA7504F-04F2-48E1-975F-9EC49FE7B19E}"/>
    <cellStyle name="Cálculo 2 10 3 2 2" xfId="3448" xr:uid="{8CF29A6B-0E8A-471C-BF9B-2388284EA27E}"/>
    <cellStyle name="Cálculo 2 10 3 3" xfId="3449" xr:uid="{B26E5FB7-2DF7-4B63-AC32-F2C0873F055E}"/>
    <cellStyle name="Cálculo 2 10 4" xfId="3450" xr:uid="{2DEF78D3-F803-4F54-A06E-26B1C6115F2E}"/>
    <cellStyle name="Cálculo 2 11" xfId="3451" xr:uid="{1A526B67-DAC9-4599-9A0D-3592103A08FD}"/>
    <cellStyle name="Cálculo 2 11 2" xfId="3452" xr:uid="{3D276B54-3EB5-4EEA-85D5-30731F3FEC88}"/>
    <cellStyle name="Cálculo 2 11 2 2" xfId="3453" xr:uid="{F132025E-F783-42D1-AEA5-1B293000BC65}"/>
    <cellStyle name="Cálculo 2 11 3" xfId="3454" xr:uid="{FDE3B48D-A52C-49C3-82D2-65339F1653AA}"/>
    <cellStyle name="Cálculo 2 12" xfId="3455" xr:uid="{86ACD9C9-2838-44E4-85E5-5D660FAD01A9}"/>
    <cellStyle name="Cálculo 2 12 2" xfId="3456" xr:uid="{070F2A57-FF92-47E8-8364-4017B896D933}"/>
    <cellStyle name="Cálculo 2 12 2 2" xfId="3457" xr:uid="{CE98E6B3-F3ED-482E-83E2-FE400C5D92CD}"/>
    <cellStyle name="Cálculo 2 12 3" xfId="3458" xr:uid="{EDB3F005-309D-49D7-BEDD-38AFB6FBDB8C}"/>
    <cellStyle name="Cálculo 2 13" xfId="3459" xr:uid="{3ED21625-6E0A-4146-9CDA-08B1DBB4260F}"/>
    <cellStyle name="Cálculo 2 2" xfId="3460" xr:uid="{C32AA248-5CAA-45DB-BB7E-A6F0C0F69B8B}"/>
    <cellStyle name="Cálculo 2 2 2" xfId="3461" xr:uid="{6CA0CC51-7EC4-46B3-9088-DFA54817B7FA}"/>
    <cellStyle name="Cálculo 2 2 2 2" xfId="3462" xr:uid="{977BAD22-595E-4533-BEE1-831438FA8713}"/>
    <cellStyle name="Cálculo 2 2 2 2 2" xfId="3463" xr:uid="{20ECA9DA-F24F-41C6-95C2-5A4536E95915}"/>
    <cellStyle name="Cálculo 2 2 2 2 2 2" xfId="3464" xr:uid="{C33DCE1B-A21E-4467-91C6-AD10C3A6854C}"/>
    <cellStyle name="Cálculo 2 2 2 2 2 2 2" xfId="3465" xr:uid="{0CCC6475-2EBC-4392-9E67-394BD6D98153}"/>
    <cellStyle name="Cálculo 2 2 2 2 2 2 2 2" xfId="3466" xr:uid="{BEF913F9-59D8-440E-B38A-8E37097BE706}"/>
    <cellStyle name="Cálculo 2 2 2 2 2 2 2 2 2" xfId="3467" xr:uid="{BBE03E95-666A-4ED8-BC1C-5074BE9E3B8D}"/>
    <cellStyle name="Cálculo 2 2 2 2 2 2 2 3" xfId="3468" xr:uid="{89F9EFAF-23AE-44B2-BDA1-32AB15722266}"/>
    <cellStyle name="Cálculo 2 2 2 2 2 2 3" xfId="3469" xr:uid="{AE3552D6-5445-4E5F-82C7-97583D4CA8F7}"/>
    <cellStyle name="Cálculo 2 2 2 2 2 2 3 2" xfId="3470" xr:uid="{DDF3F554-8DF3-4787-85D0-F0B2839E9CA6}"/>
    <cellStyle name="Cálculo 2 2 2 2 2 2 3 2 2" xfId="3471" xr:uid="{B16ABA2F-DA03-4700-B725-101E950AD170}"/>
    <cellStyle name="Cálculo 2 2 2 2 2 2 3 3" xfId="3472" xr:uid="{6D2CB878-C952-4255-9D9E-05E0D799AC7A}"/>
    <cellStyle name="Cálculo 2 2 2 2 2 2 4" xfId="3473" xr:uid="{54079031-F775-42C6-925F-0833802E3A96}"/>
    <cellStyle name="Cálculo 2 2 2 2 2 3" xfId="3474" xr:uid="{6DF70B78-4E7E-46DF-9219-31B8A36579E6}"/>
    <cellStyle name="Cálculo 2 2 2 2 2 3 2" xfId="3475" xr:uid="{CC7266A9-61EF-492B-97BC-A33DDF38DD9F}"/>
    <cellStyle name="Cálculo 2 2 2 2 2 3 2 2" xfId="3476" xr:uid="{CD667BBD-FAFB-48F7-8DF5-1545E2010D44}"/>
    <cellStyle name="Cálculo 2 2 2 2 2 3 3" xfId="3477" xr:uid="{F3237104-331F-4E44-A7E2-96CF0AA7431C}"/>
    <cellStyle name="Cálculo 2 2 2 2 2 4" xfId="3478" xr:uid="{54BFEF20-4F45-4F30-9E20-7968D2046D1A}"/>
    <cellStyle name="Cálculo 2 2 2 2 2 4 2" xfId="3479" xr:uid="{752C0635-E2B8-4487-9D02-C8EE7CF2A66B}"/>
    <cellStyle name="Cálculo 2 2 2 2 2 4 2 2" xfId="3480" xr:uid="{7198EAB3-895B-465B-A99D-5D0D13C2035D}"/>
    <cellStyle name="Cálculo 2 2 2 2 2 4 3" xfId="3481" xr:uid="{2DD41E8D-EB99-4BD9-A9DF-A6031C158E6D}"/>
    <cellStyle name="Cálculo 2 2 2 2 2 5" xfId="3482" xr:uid="{3F0FC013-A9A5-47E9-8FD6-5EFE757C58C3}"/>
    <cellStyle name="Cálculo 2 2 2 2 3" xfId="3483" xr:uid="{5DAE0D8C-2FC7-497B-B586-E85E8978B14D}"/>
    <cellStyle name="Cálculo 2 2 2 2 3 2" xfId="3484" xr:uid="{A925FCA1-3DA5-4937-80B2-887939FB23EA}"/>
    <cellStyle name="Cálculo 2 2 2 2 3 2 2" xfId="3485" xr:uid="{D528E1C8-AF46-49AC-B4C2-E347F58DA4ED}"/>
    <cellStyle name="Cálculo 2 2 2 2 3 2 2 2" xfId="3486" xr:uid="{9EE604A3-E386-4956-B4C9-E27593F97258}"/>
    <cellStyle name="Cálculo 2 2 2 2 3 2 3" xfId="3487" xr:uid="{246E5579-896A-420F-8347-6C698744D7B9}"/>
    <cellStyle name="Cálculo 2 2 2 2 3 3" xfId="3488" xr:uid="{74AFE93A-5FF5-4E4E-B25D-2BA6EFA500D5}"/>
    <cellStyle name="Cálculo 2 2 2 2 3 3 2" xfId="3489" xr:uid="{94BCE76B-7804-41B0-9168-81CB61603B68}"/>
    <cellStyle name="Cálculo 2 2 2 2 3 3 2 2" xfId="3490" xr:uid="{955530B6-CBCE-4706-966B-E96A9516D692}"/>
    <cellStyle name="Cálculo 2 2 2 2 3 3 3" xfId="3491" xr:uid="{B2A25519-C946-4D48-94AB-6AC0A1DA7865}"/>
    <cellStyle name="Cálculo 2 2 2 2 3 4" xfId="3492" xr:uid="{F6958C03-0A5C-4D89-A62E-9CD5F966B52E}"/>
    <cellStyle name="Cálculo 2 2 2 2 4" xfId="3493" xr:uid="{B4046646-D6B1-44C9-AAC1-F41D9FC70C54}"/>
    <cellStyle name="Cálculo 2 2 2 2 4 2" xfId="3494" xr:uid="{4A6DA7A9-C583-4B80-B643-970E1AD75749}"/>
    <cellStyle name="Cálculo 2 2 2 2 4 2 2" xfId="3495" xr:uid="{BCCFDCB8-9A3A-4085-8606-84993F72FAFC}"/>
    <cellStyle name="Cálculo 2 2 2 2 4 3" xfId="3496" xr:uid="{39C6106B-8AD8-4CD9-815B-B4C171FE6834}"/>
    <cellStyle name="Cálculo 2 2 2 2 5" xfId="3497" xr:uid="{BF600A74-8458-4260-B264-6DC79998EF34}"/>
    <cellStyle name="Cálculo 2 2 2 2 5 2" xfId="3498" xr:uid="{13213891-78EF-4A1E-BB53-45F4ADD9DE62}"/>
    <cellStyle name="Cálculo 2 2 2 2 5 2 2" xfId="3499" xr:uid="{7DC47F92-663E-4880-AB6D-6956E74D08AD}"/>
    <cellStyle name="Cálculo 2 2 2 2 5 3" xfId="3500" xr:uid="{8DF2FEF8-5EB5-4ED5-8CEE-0FF17ACAEBE0}"/>
    <cellStyle name="Cálculo 2 2 2 2 6" xfId="3501" xr:uid="{4B1A1968-3D71-4962-8D0B-99227BA096B4}"/>
    <cellStyle name="Cálculo 2 2 2 3" xfId="3502" xr:uid="{47DFEFB8-E7D7-40FD-9937-F60FE1A3EBA1}"/>
    <cellStyle name="Cálculo 2 2 2 3 2" xfId="3503" xr:uid="{F4790E0F-F9CF-433B-9F4A-7227C183A7E3}"/>
    <cellStyle name="Cálculo 2 2 2 3 2 2" xfId="3504" xr:uid="{5B3FB99C-39DA-4FC9-B494-CFC96480898F}"/>
    <cellStyle name="Cálculo 2 2 2 3 2 2 2" xfId="3505" xr:uid="{061405A3-F920-4678-BAFB-CC38D188123E}"/>
    <cellStyle name="Cálculo 2 2 2 3 2 2 2 2" xfId="3506" xr:uid="{06EC6DCB-A76F-4021-BBCE-4A8F5225187E}"/>
    <cellStyle name="Cálculo 2 2 2 3 2 2 3" xfId="3507" xr:uid="{87496F42-425D-4DB7-ADF4-AD2FCB24307A}"/>
    <cellStyle name="Cálculo 2 2 2 3 2 3" xfId="3508" xr:uid="{52665E89-EAF8-4BEA-929C-63DA6CF32DA0}"/>
    <cellStyle name="Cálculo 2 2 2 3 2 3 2" xfId="3509" xr:uid="{1CB7E7B2-EE36-4F34-90AE-0216C156BDFF}"/>
    <cellStyle name="Cálculo 2 2 2 3 2 3 2 2" xfId="3510" xr:uid="{4A454BF7-8B7A-4685-9B24-7FE3B65C0F4D}"/>
    <cellStyle name="Cálculo 2 2 2 3 2 3 3" xfId="3511" xr:uid="{4B65674D-0363-47F7-8453-EE73B5C6217F}"/>
    <cellStyle name="Cálculo 2 2 2 3 2 4" xfId="3512" xr:uid="{327D07CC-BE58-451D-945B-1A504A43B7B1}"/>
    <cellStyle name="Cálculo 2 2 2 3 3" xfId="3513" xr:uid="{FE7B363A-FC79-4E38-959E-5393377607E9}"/>
    <cellStyle name="Cálculo 2 2 2 3 3 2" xfId="3514" xr:uid="{E7D049BF-A37F-41BB-A03C-E6C1B128BFFE}"/>
    <cellStyle name="Cálculo 2 2 2 3 3 2 2" xfId="3515" xr:uid="{E6BEF6E4-F4FA-45C4-B286-0E7579A5ED70}"/>
    <cellStyle name="Cálculo 2 2 2 3 3 3" xfId="3516" xr:uid="{0804E3E6-10D6-4F65-ADD2-648F98BD2918}"/>
    <cellStyle name="Cálculo 2 2 2 3 4" xfId="3517" xr:uid="{C2EAE21F-CAEA-4557-931C-CC5C917E086B}"/>
    <cellStyle name="Cálculo 2 2 2 3 4 2" xfId="3518" xr:uid="{E908075E-6695-48F2-B084-6C37B83BB600}"/>
    <cellStyle name="Cálculo 2 2 2 3 4 2 2" xfId="3519" xr:uid="{DEFD808F-CD4E-491A-834F-0E697C971063}"/>
    <cellStyle name="Cálculo 2 2 2 3 4 3" xfId="3520" xr:uid="{E13D9696-0151-400D-9CCC-9B838328431F}"/>
    <cellStyle name="Cálculo 2 2 2 3 5" xfId="3521" xr:uid="{7CCE236E-3E97-487A-ABDD-538320564B53}"/>
    <cellStyle name="Cálculo 2 2 2 4" xfId="3522" xr:uid="{013FB4B9-19D8-495A-92BE-654F382C9A28}"/>
    <cellStyle name="Cálculo 2 2 2 4 2" xfId="3523" xr:uid="{67D3F9C4-4EF9-4396-B4D6-9D02362BEC69}"/>
    <cellStyle name="Cálculo 2 2 2 4 2 2" xfId="3524" xr:uid="{B117905D-7B79-48ED-917F-7BE98CF15889}"/>
    <cellStyle name="Cálculo 2 2 2 4 2 2 2" xfId="3525" xr:uid="{B69A4ADB-3F0D-421F-A391-BAFDF7E8F959}"/>
    <cellStyle name="Cálculo 2 2 2 4 2 3" xfId="3526" xr:uid="{717CB932-4CFC-48FD-A0AB-FC3A56C5C826}"/>
    <cellStyle name="Cálculo 2 2 2 4 3" xfId="3527" xr:uid="{CC993CDE-0B62-437F-9741-79991605FFB7}"/>
    <cellStyle name="Cálculo 2 2 2 4 3 2" xfId="3528" xr:uid="{2CDE89D0-90F6-44FF-A4BE-27289476002A}"/>
    <cellStyle name="Cálculo 2 2 2 4 3 2 2" xfId="3529" xr:uid="{7FDB8ABB-B09D-4B26-B153-A73DDE54F410}"/>
    <cellStyle name="Cálculo 2 2 2 4 3 3" xfId="3530" xr:uid="{1901D437-ED9A-4022-8A79-3690219299C6}"/>
    <cellStyle name="Cálculo 2 2 2 4 4" xfId="3531" xr:uid="{F820EF90-0B86-4B55-8231-F1BA612E27DF}"/>
    <cellStyle name="Cálculo 2 2 2 5" xfId="3532" xr:uid="{A06B1439-CC96-42F1-9F2B-76C6834E2774}"/>
    <cellStyle name="Cálculo 2 2 2 5 2" xfId="3533" xr:uid="{8E3B05F9-CDE4-4055-BAF5-E92E1707A15D}"/>
    <cellStyle name="Cálculo 2 2 2 5 2 2" xfId="3534" xr:uid="{650DA3D2-DDB2-40B8-BCE1-29EAAC0484A5}"/>
    <cellStyle name="Cálculo 2 2 2 5 3" xfId="3535" xr:uid="{6AE18EA9-D025-4C8D-832F-E313DAF762DD}"/>
    <cellStyle name="Cálculo 2 2 2 6" xfId="3536" xr:uid="{59F88E33-06FF-4E70-B408-BE46668BCA57}"/>
    <cellStyle name="Cálculo 2 2 2 6 2" xfId="3537" xr:uid="{84C5ECD2-D27F-4224-B69E-B4204B7AC62D}"/>
    <cellStyle name="Cálculo 2 2 2 6 2 2" xfId="3538" xr:uid="{662B5B1E-E15A-4173-851C-72F2CF65360C}"/>
    <cellStyle name="Cálculo 2 2 2 6 3" xfId="3539" xr:uid="{6E6EE451-A1E7-4CC1-95B1-0D907D1BE09F}"/>
    <cellStyle name="Cálculo 2 2 2 7" xfId="3540" xr:uid="{EDA5BDFA-F3E3-44FD-AF42-778DF29357D6}"/>
    <cellStyle name="Cálculo 2 2 3" xfId="3541" xr:uid="{D15FFFD3-7139-4EDE-B983-4D9642B42F2A}"/>
    <cellStyle name="Cálculo 2 2 3 2" xfId="3542" xr:uid="{AF8877C3-DB93-4159-AF6F-9CE0FF2B27F6}"/>
    <cellStyle name="Cálculo 2 2 3 2 2" xfId="3543" xr:uid="{DBCDFC7F-F443-481F-B4C5-CBD0436D0021}"/>
    <cellStyle name="Cálculo 2 2 3 2 2 2" xfId="3544" xr:uid="{57F9AF43-135A-48A8-8982-B92CDA70D872}"/>
    <cellStyle name="Cálculo 2 2 3 2 2 2 2" xfId="3545" xr:uid="{3A093EFD-926C-45AF-9172-573291497952}"/>
    <cellStyle name="Cálculo 2 2 3 2 2 2 2 2" xfId="3546" xr:uid="{D82E46E2-6865-4180-888D-0A445E7EC31C}"/>
    <cellStyle name="Cálculo 2 2 3 2 2 2 3" xfId="3547" xr:uid="{4B4172F5-23E1-4B22-B972-0ADC21F7CE66}"/>
    <cellStyle name="Cálculo 2 2 3 2 2 3" xfId="3548" xr:uid="{8A3217B3-42ED-4145-8A02-05012843D1E9}"/>
    <cellStyle name="Cálculo 2 2 3 2 2 3 2" xfId="3549" xr:uid="{0D6A7C1B-1196-4395-9FBA-935B2B8F0428}"/>
    <cellStyle name="Cálculo 2 2 3 2 2 3 2 2" xfId="3550" xr:uid="{A613658C-31DD-444C-9631-3C22DC2D1754}"/>
    <cellStyle name="Cálculo 2 2 3 2 2 3 3" xfId="3551" xr:uid="{7911D921-22D1-41C8-A4B9-A1FDD86A0029}"/>
    <cellStyle name="Cálculo 2 2 3 2 2 4" xfId="3552" xr:uid="{0D19CFC1-0920-4ECC-AD9E-9EC77002A4F4}"/>
    <cellStyle name="Cálculo 2 2 3 2 3" xfId="3553" xr:uid="{532FC424-3BE1-48E9-861A-ABCC0F738577}"/>
    <cellStyle name="Cálculo 2 2 3 2 3 2" xfId="3554" xr:uid="{D6E9236D-786B-4ED4-9D85-6CE5D182E1FC}"/>
    <cellStyle name="Cálculo 2 2 3 2 3 2 2" xfId="3555" xr:uid="{89F018BD-717B-459A-8740-AF0C55BCAB5E}"/>
    <cellStyle name="Cálculo 2 2 3 2 3 3" xfId="3556" xr:uid="{B3B55414-BB21-4376-B396-9FAF6CF2500E}"/>
    <cellStyle name="Cálculo 2 2 3 2 4" xfId="3557" xr:uid="{5417F531-EF86-4205-B0F8-1AD72892180E}"/>
    <cellStyle name="Cálculo 2 2 3 2 4 2" xfId="3558" xr:uid="{CB35D962-B475-4747-848A-97D00CAE1847}"/>
    <cellStyle name="Cálculo 2 2 3 2 4 2 2" xfId="3559" xr:uid="{B1842661-3BB0-4C20-BEBD-0A6F1349D178}"/>
    <cellStyle name="Cálculo 2 2 3 2 4 3" xfId="3560" xr:uid="{DDBABB31-4B7E-4C42-B567-E8DFACB9EEB1}"/>
    <cellStyle name="Cálculo 2 2 3 2 5" xfId="3561" xr:uid="{C99FE716-1711-4FC7-820D-2E55C96B7B57}"/>
    <cellStyle name="Cálculo 2 2 3 3" xfId="3562" xr:uid="{1DBBFABB-5A02-46CC-8EBC-9452E77A7733}"/>
    <cellStyle name="Cálculo 2 2 3 3 2" xfId="3563" xr:uid="{7838E16C-5718-4F23-AB6F-081232AAB4CA}"/>
    <cellStyle name="Cálculo 2 2 3 3 2 2" xfId="3564" xr:uid="{5C5047B7-3393-47A3-874A-D71D8793D99A}"/>
    <cellStyle name="Cálculo 2 2 3 3 2 2 2" xfId="3565" xr:uid="{E7177BC3-C07C-48E7-A8CF-F43E51FD86F2}"/>
    <cellStyle name="Cálculo 2 2 3 3 2 3" xfId="3566" xr:uid="{8F69241A-531A-49C8-B9A4-19DFD99D0BE9}"/>
    <cellStyle name="Cálculo 2 2 3 3 3" xfId="3567" xr:uid="{95161580-0CFC-4A63-82FD-0FEC4C8EB577}"/>
    <cellStyle name="Cálculo 2 2 3 3 3 2" xfId="3568" xr:uid="{0C8F945A-7B54-43DA-874E-F4C83FEE37AD}"/>
    <cellStyle name="Cálculo 2 2 3 3 3 2 2" xfId="3569" xr:uid="{9E562D3B-D4B7-4CC3-BB99-8C1929DC7734}"/>
    <cellStyle name="Cálculo 2 2 3 3 3 3" xfId="3570" xr:uid="{A0254D58-061B-4267-960A-F46CA53E8C5F}"/>
    <cellStyle name="Cálculo 2 2 3 3 4" xfId="3571" xr:uid="{E14B8E10-72C6-457F-844F-98318706BA24}"/>
    <cellStyle name="Cálculo 2 2 3 4" xfId="3572" xr:uid="{B3150CA7-E5B0-4716-9531-10A542DD2EC5}"/>
    <cellStyle name="Cálculo 2 2 3 4 2" xfId="3573" xr:uid="{93E99BE9-EBB8-4AAC-8E7C-404A386B8437}"/>
    <cellStyle name="Cálculo 2 2 3 4 2 2" xfId="3574" xr:uid="{3F02A123-B91A-4BFB-A7DA-B9F85C1F39C2}"/>
    <cellStyle name="Cálculo 2 2 3 4 3" xfId="3575" xr:uid="{03175690-F1B8-4C32-94EA-297B6A1F02D3}"/>
    <cellStyle name="Cálculo 2 2 3 5" xfId="3576" xr:uid="{11E18EDD-E6FB-4044-862C-4559709863EB}"/>
    <cellStyle name="Cálculo 2 2 3 5 2" xfId="3577" xr:uid="{C508F686-3267-4435-9E1C-8310BFB3E609}"/>
    <cellStyle name="Cálculo 2 2 3 5 2 2" xfId="3578" xr:uid="{CA9676CD-7DF7-435F-9BB3-68D1FC150E06}"/>
    <cellStyle name="Cálculo 2 2 3 5 3" xfId="3579" xr:uid="{17C90B6C-2B09-48BD-B332-E32171834947}"/>
    <cellStyle name="Cálculo 2 2 3 6" xfId="3580" xr:uid="{99812DA5-DA7F-4850-88D7-006D8A0F5D86}"/>
    <cellStyle name="Cálculo 2 2 4" xfId="3581" xr:uid="{EF04DAC3-6175-4667-8DA8-98A8C8AE591E}"/>
    <cellStyle name="Cálculo 2 2 4 2" xfId="3582" xr:uid="{E2C396D6-C666-459B-90FB-1CE6CAE315B1}"/>
    <cellStyle name="Cálculo 2 2 4 2 2" xfId="3583" xr:uid="{D54862D5-D4D7-4FBA-A35E-B86E0597B222}"/>
    <cellStyle name="Cálculo 2 2 4 2 2 2" xfId="3584" xr:uid="{2EDDE357-D842-4A00-B23E-6CE0678A9E79}"/>
    <cellStyle name="Cálculo 2 2 4 2 2 2 2" xfId="3585" xr:uid="{25FE93DB-9CB6-47D2-938A-5BEAD6A20C81}"/>
    <cellStyle name="Cálculo 2 2 4 2 2 3" xfId="3586" xr:uid="{17E6895F-4033-4C78-B38A-5848829216BF}"/>
    <cellStyle name="Cálculo 2 2 4 2 3" xfId="3587" xr:uid="{FE5C3014-D342-44FF-9769-1912E6D3532D}"/>
    <cellStyle name="Cálculo 2 2 4 2 3 2" xfId="3588" xr:uid="{04505328-53C4-4F9D-9CCF-98CE718637F7}"/>
    <cellStyle name="Cálculo 2 2 4 2 3 2 2" xfId="3589" xr:uid="{2F7F6AB6-F38C-4AFB-B05C-EC0639A3AFE7}"/>
    <cellStyle name="Cálculo 2 2 4 2 3 3" xfId="3590" xr:uid="{9C4C532E-8420-4A27-9D55-A061AFEFBEB2}"/>
    <cellStyle name="Cálculo 2 2 4 2 4" xfId="3591" xr:uid="{BEBB902A-5F6B-4BC5-BCEC-589FCB589B31}"/>
    <cellStyle name="Cálculo 2 2 4 3" xfId="3592" xr:uid="{F6CD8285-2A8C-416C-8D09-42DAFCE5F2A0}"/>
    <cellStyle name="Cálculo 2 2 4 3 2" xfId="3593" xr:uid="{316CCB31-837E-4B2B-B6E2-A398A7E28CE7}"/>
    <cellStyle name="Cálculo 2 2 4 3 2 2" xfId="3594" xr:uid="{49C91FF7-CB26-4D07-B086-870E265F04F8}"/>
    <cellStyle name="Cálculo 2 2 4 3 3" xfId="3595" xr:uid="{1A22AD10-F22F-42F2-9949-CD535666C692}"/>
    <cellStyle name="Cálculo 2 2 4 4" xfId="3596" xr:uid="{512A9069-97C6-48BF-B099-DFBEC7A843EC}"/>
    <cellStyle name="Cálculo 2 2 4 4 2" xfId="3597" xr:uid="{233396F2-65DB-45C6-8F29-595D3C7483E9}"/>
    <cellStyle name="Cálculo 2 2 4 4 2 2" xfId="3598" xr:uid="{A252BFF9-F257-4C00-B8F5-8EEBAA119F7D}"/>
    <cellStyle name="Cálculo 2 2 4 4 3" xfId="3599" xr:uid="{6C04EF3F-168D-468E-BFDF-289181492A64}"/>
    <cellStyle name="Cálculo 2 2 4 5" xfId="3600" xr:uid="{55480D02-8E3F-4E20-AEF2-46018F52AF68}"/>
    <cellStyle name="Cálculo 2 2 5" xfId="3601" xr:uid="{8DB7962A-944F-424C-846C-D445E381655B}"/>
    <cellStyle name="Cálculo 2 2 5 2" xfId="3602" xr:uid="{846766FB-5AB7-4101-9499-3B291A0B7FB4}"/>
    <cellStyle name="Cálculo 2 2 5 2 2" xfId="3603" xr:uid="{2E06C4FC-69E6-4579-9155-D18A5FBD1319}"/>
    <cellStyle name="Cálculo 2 2 5 2 2 2" xfId="3604" xr:uid="{7C636795-190B-4DD6-9315-AFE2D929546F}"/>
    <cellStyle name="Cálculo 2 2 5 2 3" xfId="3605" xr:uid="{B761A6DC-C61A-4C39-80FA-D4E0616A2859}"/>
    <cellStyle name="Cálculo 2 2 5 3" xfId="3606" xr:uid="{201A6638-5C36-480A-90BD-653E6B6FDBE5}"/>
    <cellStyle name="Cálculo 2 2 5 3 2" xfId="3607" xr:uid="{E48CF402-2A2B-4A6C-B37F-83B2BB05EDC3}"/>
    <cellStyle name="Cálculo 2 2 5 3 2 2" xfId="3608" xr:uid="{FE63F56E-ABF9-4008-8653-2F90B1812237}"/>
    <cellStyle name="Cálculo 2 2 5 3 3" xfId="3609" xr:uid="{8D8B72E2-C0DF-4F60-8B5B-4A8FC7E69AC5}"/>
    <cellStyle name="Cálculo 2 2 5 4" xfId="3610" xr:uid="{93456473-7C6A-4A40-9985-A33CB7871D85}"/>
    <cellStyle name="Cálculo 2 2 6" xfId="3611" xr:uid="{4E3E17C6-295A-4BCF-AE0D-631276DD884F}"/>
    <cellStyle name="Cálculo 2 2 6 2" xfId="3612" xr:uid="{407DD1EA-ADC4-4F62-92CF-A2806D04F8C2}"/>
    <cellStyle name="Cálculo 2 2 6 2 2" xfId="3613" xr:uid="{6CDE476B-4405-4C0D-A5DE-004A5E9F5EFF}"/>
    <cellStyle name="Cálculo 2 2 6 3" xfId="3614" xr:uid="{5D898321-EF38-4884-BD83-81B62AC8C0A4}"/>
    <cellStyle name="Cálculo 2 2 7" xfId="3615" xr:uid="{D316DE74-61D5-4E9C-AFB3-4EF03CECBC92}"/>
    <cellStyle name="Cálculo 2 2 7 2" xfId="3616" xr:uid="{41A3007B-6969-45BA-87E4-8ADE2A78748A}"/>
    <cellStyle name="Cálculo 2 2 7 2 2" xfId="3617" xr:uid="{1C79173A-A246-4EE6-8F2A-FBCE418491E2}"/>
    <cellStyle name="Cálculo 2 2 7 3" xfId="3618" xr:uid="{6316B17C-AEE6-4E83-837D-F16111D5E49B}"/>
    <cellStyle name="Cálculo 2 2 8" xfId="3619" xr:uid="{D7723F64-4E99-4745-8A9F-789479E26299}"/>
    <cellStyle name="Cálculo 2 3" xfId="3620" xr:uid="{6AAAE5D6-3E46-4C70-BA77-88FFB6D74295}"/>
    <cellStyle name="Cálculo 2 3 2" xfId="3621" xr:uid="{6704A11A-1F22-4985-AE0E-306D5C1180DD}"/>
    <cellStyle name="Cálculo 2 3 2 2" xfId="3622" xr:uid="{5B95B6AA-93E1-4C1A-B3F3-6B68A938877B}"/>
    <cellStyle name="Cálculo 2 3 2 2 2" xfId="3623" xr:uid="{77E5912D-D2CE-434D-A5FC-553316F5467D}"/>
    <cellStyle name="Cálculo 2 3 2 2 2 2" xfId="3624" xr:uid="{70D2FD70-F1BC-4363-BD1F-A25EA5126525}"/>
    <cellStyle name="Cálculo 2 3 2 2 2 2 2" xfId="3625" xr:uid="{3E18DADB-69FB-41F3-8029-8B6B180EA43B}"/>
    <cellStyle name="Cálculo 2 3 2 2 2 2 2 2" xfId="3626" xr:uid="{57C7A952-84B4-417B-A052-480CB3B8F5F2}"/>
    <cellStyle name="Cálculo 2 3 2 2 2 2 2 2 2" xfId="3627" xr:uid="{2C07EC7E-CD69-4BE9-ABFB-5182C98BBF35}"/>
    <cellStyle name="Cálculo 2 3 2 2 2 2 2 3" xfId="3628" xr:uid="{9C79362F-AE11-4B10-AA7E-3E81D739750C}"/>
    <cellStyle name="Cálculo 2 3 2 2 2 2 3" xfId="3629" xr:uid="{C0363059-2481-431D-9772-B1242A862545}"/>
    <cellStyle name="Cálculo 2 3 2 2 2 2 3 2" xfId="3630" xr:uid="{2EF69F24-EEFE-4B64-B202-2F5CC46104A8}"/>
    <cellStyle name="Cálculo 2 3 2 2 2 2 3 2 2" xfId="3631" xr:uid="{BDA230C2-D860-461C-B7EB-AD8A41F3FAC0}"/>
    <cellStyle name="Cálculo 2 3 2 2 2 2 3 3" xfId="3632" xr:uid="{A08975F7-2CB0-49D7-8901-5EB259E2EC93}"/>
    <cellStyle name="Cálculo 2 3 2 2 2 2 4" xfId="3633" xr:uid="{FB678601-68B2-40EE-8EAA-0F64F33BEB12}"/>
    <cellStyle name="Cálculo 2 3 2 2 2 3" xfId="3634" xr:uid="{033F362A-41D0-43A1-872B-FF38DB6DFC39}"/>
    <cellStyle name="Cálculo 2 3 2 2 2 3 2" xfId="3635" xr:uid="{4EBA75D3-F2FB-4D4A-8D13-82F7ECCFF44D}"/>
    <cellStyle name="Cálculo 2 3 2 2 2 3 2 2" xfId="3636" xr:uid="{AB7BBB3C-EF27-458B-A88B-E136356B7F24}"/>
    <cellStyle name="Cálculo 2 3 2 2 2 3 3" xfId="3637" xr:uid="{51E0920B-8527-42DF-ACC4-4E8B742C6478}"/>
    <cellStyle name="Cálculo 2 3 2 2 2 4" xfId="3638" xr:uid="{7C230D57-5DA8-4CC6-B9B6-D4BB73025CCB}"/>
    <cellStyle name="Cálculo 2 3 2 2 2 4 2" xfId="3639" xr:uid="{EE1ACA24-72D6-4679-8FC6-ADB59E5CB266}"/>
    <cellStyle name="Cálculo 2 3 2 2 2 4 2 2" xfId="3640" xr:uid="{0073FFC4-1775-4E53-9A80-9C45FFC732A0}"/>
    <cellStyle name="Cálculo 2 3 2 2 2 4 3" xfId="3641" xr:uid="{22A54FAB-162A-4F22-8F21-87506F563065}"/>
    <cellStyle name="Cálculo 2 3 2 2 2 5" xfId="3642" xr:uid="{07A7FFC3-D8F0-46A6-A61E-879685E662BA}"/>
    <cellStyle name="Cálculo 2 3 2 2 3" xfId="3643" xr:uid="{DB6582AC-47FF-4370-8289-67D57D178BB6}"/>
    <cellStyle name="Cálculo 2 3 2 2 3 2" xfId="3644" xr:uid="{F77D073C-1B00-4845-A8E9-36A61410F817}"/>
    <cellStyle name="Cálculo 2 3 2 2 3 2 2" xfId="3645" xr:uid="{A4842F7E-576A-479A-A506-2D4BDC56EBBA}"/>
    <cellStyle name="Cálculo 2 3 2 2 3 2 2 2" xfId="3646" xr:uid="{D1FEED9E-7DF9-4DC3-9470-311AD74B4ED1}"/>
    <cellStyle name="Cálculo 2 3 2 2 3 2 3" xfId="3647" xr:uid="{65D66BF5-38FA-4341-95C9-22BC35D202CF}"/>
    <cellStyle name="Cálculo 2 3 2 2 3 3" xfId="3648" xr:uid="{46B24B64-709D-4E61-B59C-66B470BB87E3}"/>
    <cellStyle name="Cálculo 2 3 2 2 3 3 2" xfId="3649" xr:uid="{90334C4C-841C-4A9D-B058-7BBE47B3B82D}"/>
    <cellStyle name="Cálculo 2 3 2 2 3 3 2 2" xfId="3650" xr:uid="{9A304ACD-08CF-493F-A0C2-D5188D46A5C9}"/>
    <cellStyle name="Cálculo 2 3 2 2 3 3 3" xfId="3651" xr:uid="{ECA290AC-A8A1-4086-AD32-F441A46E1CA2}"/>
    <cellStyle name="Cálculo 2 3 2 2 3 4" xfId="3652" xr:uid="{2A913167-DE4D-4DFB-8515-D7AC0538D7FF}"/>
    <cellStyle name="Cálculo 2 3 2 2 4" xfId="3653" xr:uid="{6480151E-EA0C-4EFA-94FD-4993B36BF56F}"/>
    <cellStyle name="Cálculo 2 3 2 2 4 2" xfId="3654" xr:uid="{F77F71D2-D052-40DB-837A-79EE84B2C178}"/>
    <cellStyle name="Cálculo 2 3 2 2 4 2 2" xfId="3655" xr:uid="{8B7A3EDE-864A-4A4F-881A-C50ED66E676E}"/>
    <cellStyle name="Cálculo 2 3 2 2 4 3" xfId="3656" xr:uid="{5104BE8C-56CD-42CA-A624-C97E700B3C16}"/>
    <cellStyle name="Cálculo 2 3 2 2 5" xfId="3657" xr:uid="{A84CD0EA-1FC8-4F3C-B3B1-2C0C9DAE8454}"/>
    <cellStyle name="Cálculo 2 3 2 2 5 2" xfId="3658" xr:uid="{600D3D9D-CDEA-4E1D-97CE-28FFAEC0DA50}"/>
    <cellStyle name="Cálculo 2 3 2 2 5 2 2" xfId="3659" xr:uid="{672ACCC6-5EE6-4F31-BCC7-4702E223E959}"/>
    <cellStyle name="Cálculo 2 3 2 2 5 3" xfId="3660" xr:uid="{991361EA-C454-45C9-881E-3EDC2DE8A749}"/>
    <cellStyle name="Cálculo 2 3 2 2 6" xfId="3661" xr:uid="{DA427942-61D3-4AC4-B811-CDC2B07B8231}"/>
    <cellStyle name="Cálculo 2 3 2 3" xfId="3662" xr:uid="{B7B64115-8447-4705-8070-AF71EE37BD82}"/>
    <cellStyle name="Cálculo 2 3 2 3 2" xfId="3663" xr:uid="{39D86668-7689-4C3A-821F-FCD6C89AFB4F}"/>
    <cellStyle name="Cálculo 2 3 2 3 2 2" xfId="3664" xr:uid="{A2AA18E9-F56F-4756-A376-8F0530B14ECA}"/>
    <cellStyle name="Cálculo 2 3 2 3 2 2 2" xfId="3665" xr:uid="{0A1E1F5D-C442-4273-8440-B42B447C9237}"/>
    <cellStyle name="Cálculo 2 3 2 3 2 2 2 2" xfId="3666" xr:uid="{1C0C8F33-E19D-4012-A13E-F6C2E2447C7B}"/>
    <cellStyle name="Cálculo 2 3 2 3 2 2 3" xfId="3667" xr:uid="{3CF68490-675F-4A72-809D-5E2D7A6C5381}"/>
    <cellStyle name="Cálculo 2 3 2 3 2 3" xfId="3668" xr:uid="{5C438F70-D474-429F-BC85-6E9FAFFBD446}"/>
    <cellStyle name="Cálculo 2 3 2 3 2 3 2" xfId="3669" xr:uid="{4609611D-74B8-410E-BFD0-ACFA2DE25E28}"/>
    <cellStyle name="Cálculo 2 3 2 3 2 3 2 2" xfId="3670" xr:uid="{66CA8CB3-2443-4F05-B446-34FEFA12B02C}"/>
    <cellStyle name="Cálculo 2 3 2 3 2 3 3" xfId="3671" xr:uid="{5024DAF3-C44E-4DCF-BA06-ACE54FA245BC}"/>
    <cellStyle name="Cálculo 2 3 2 3 2 4" xfId="3672" xr:uid="{8A73AC46-1161-47B9-A80D-81245E70C569}"/>
    <cellStyle name="Cálculo 2 3 2 3 3" xfId="3673" xr:uid="{B0D8D393-284A-44CA-B44B-5680668DDD84}"/>
    <cellStyle name="Cálculo 2 3 2 3 3 2" xfId="3674" xr:uid="{ED18CE21-2E94-4DF1-8A51-CBA006288632}"/>
    <cellStyle name="Cálculo 2 3 2 3 3 2 2" xfId="3675" xr:uid="{87355CB4-6401-48BD-AF5F-7ADB56458CFE}"/>
    <cellStyle name="Cálculo 2 3 2 3 3 3" xfId="3676" xr:uid="{98C200A4-6287-44B5-BAE9-FCF2106F650A}"/>
    <cellStyle name="Cálculo 2 3 2 3 4" xfId="3677" xr:uid="{0F9E313B-A9C9-4F9A-92EE-0DD12B2C4F9C}"/>
    <cellStyle name="Cálculo 2 3 2 3 4 2" xfId="3678" xr:uid="{580ABFBE-A3C0-4CD3-817C-ACF24ACC0DF8}"/>
    <cellStyle name="Cálculo 2 3 2 3 4 2 2" xfId="3679" xr:uid="{3EAAFA8A-19F6-49A2-86D7-6FA6C9200203}"/>
    <cellStyle name="Cálculo 2 3 2 3 4 3" xfId="3680" xr:uid="{2F21AC29-E113-44F8-9AED-9249994E3E99}"/>
    <cellStyle name="Cálculo 2 3 2 3 5" xfId="3681" xr:uid="{8D3B86E1-3AE6-42EF-A16F-DF82FBAA9180}"/>
    <cellStyle name="Cálculo 2 3 2 4" xfId="3682" xr:uid="{F1C0232C-536D-4D4F-BFA9-BF1F81C3B089}"/>
    <cellStyle name="Cálculo 2 3 2 4 2" xfId="3683" xr:uid="{D1D97722-F21F-4BBB-B0DE-B5F462404975}"/>
    <cellStyle name="Cálculo 2 3 2 4 2 2" xfId="3684" xr:uid="{632B481D-767C-4C18-8D1E-F7428B6CD7B6}"/>
    <cellStyle name="Cálculo 2 3 2 4 2 2 2" xfId="3685" xr:uid="{A62DC91E-B791-4643-B831-F42289FB4FFB}"/>
    <cellStyle name="Cálculo 2 3 2 4 2 3" xfId="3686" xr:uid="{3B1CC967-0AB0-46F3-847D-15C015F12DB0}"/>
    <cellStyle name="Cálculo 2 3 2 4 3" xfId="3687" xr:uid="{2286D4C2-AB46-4559-84E6-78EB1CBEA7A3}"/>
    <cellStyle name="Cálculo 2 3 2 4 3 2" xfId="3688" xr:uid="{1DEE5AB1-5B1D-4505-BFEC-78E964FD3C72}"/>
    <cellStyle name="Cálculo 2 3 2 4 3 2 2" xfId="3689" xr:uid="{B82B6E6B-7A35-4A89-AF95-B8DDD3BC562F}"/>
    <cellStyle name="Cálculo 2 3 2 4 3 3" xfId="3690" xr:uid="{DD7269DD-BCA6-480A-89A9-DBCFFDA45310}"/>
    <cellStyle name="Cálculo 2 3 2 4 4" xfId="3691" xr:uid="{CD40F4C4-214F-4701-A550-74CD3E263223}"/>
    <cellStyle name="Cálculo 2 3 2 5" xfId="3692" xr:uid="{774D7B93-ACDA-49E0-B630-02AA3C48A801}"/>
    <cellStyle name="Cálculo 2 3 2 5 2" xfId="3693" xr:uid="{844B91EB-A1E9-4C7C-9581-102CF0514F13}"/>
    <cellStyle name="Cálculo 2 3 2 5 2 2" xfId="3694" xr:uid="{D5F431E0-B732-45E4-98FE-FA6CDF6B5105}"/>
    <cellStyle name="Cálculo 2 3 2 5 3" xfId="3695" xr:uid="{216951BD-6A21-4502-83F9-F1E084F1A1A2}"/>
    <cellStyle name="Cálculo 2 3 2 6" xfId="3696" xr:uid="{5DF8828E-F06B-4DAF-8D0A-F098F5E9F80A}"/>
    <cellStyle name="Cálculo 2 3 2 6 2" xfId="3697" xr:uid="{1BC82421-B333-4BC7-AD0E-A2F05D3CEB9F}"/>
    <cellStyle name="Cálculo 2 3 2 6 2 2" xfId="3698" xr:uid="{31018C32-1DF4-4C7A-B7B6-FBD304A729DC}"/>
    <cellStyle name="Cálculo 2 3 2 6 3" xfId="3699" xr:uid="{7DFF7F94-9792-4435-97D8-A98F818AD63E}"/>
    <cellStyle name="Cálculo 2 3 2 7" xfId="3700" xr:uid="{2138FB89-F89F-4428-BA7A-F3082A41AE74}"/>
    <cellStyle name="Cálculo 2 3 3" xfId="3701" xr:uid="{D53E691F-A745-488A-866C-158050CFEB54}"/>
    <cellStyle name="Cálculo 2 3 3 2" xfId="3702" xr:uid="{7668ECBD-A42D-4A81-B5CC-C68EA2EB8545}"/>
    <cellStyle name="Cálculo 2 3 3 2 2" xfId="3703" xr:uid="{59D8CDE9-BC8D-45F1-9BEB-1045EC576F64}"/>
    <cellStyle name="Cálculo 2 3 3 2 2 2" xfId="3704" xr:uid="{D55D95CA-3473-4BF0-A32C-E1D7AB1C4D45}"/>
    <cellStyle name="Cálculo 2 3 3 2 2 2 2" xfId="3705" xr:uid="{7909236F-1B40-4D7F-A521-EEF2A0FB23F8}"/>
    <cellStyle name="Cálculo 2 3 3 2 2 2 2 2" xfId="3706" xr:uid="{5EE6A543-D2E8-4197-B8F2-2F2D36D8C121}"/>
    <cellStyle name="Cálculo 2 3 3 2 2 2 3" xfId="3707" xr:uid="{B8D259C6-BF2A-4CE8-AC98-386720B139B8}"/>
    <cellStyle name="Cálculo 2 3 3 2 2 3" xfId="3708" xr:uid="{5F3D2667-D144-4159-A94C-B5AC382C9CE5}"/>
    <cellStyle name="Cálculo 2 3 3 2 2 3 2" xfId="3709" xr:uid="{7285C873-654C-41B6-870C-6C6D3B25E0BB}"/>
    <cellStyle name="Cálculo 2 3 3 2 2 3 2 2" xfId="3710" xr:uid="{3A7F0C3C-6444-4A34-8D41-6BFE20DC3F00}"/>
    <cellStyle name="Cálculo 2 3 3 2 2 3 3" xfId="3711" xr:uid="{3F313301-5AFB-4144-A620-5C6BBF2FC5EE}"/>
    <cellStyle name="Cálculo 2 3 3 2 2 4" xfId="3712" xr:uid="{5302C678-9F3E-4058-8CE3-637DEB38245F}"/>
    <cellStyle name="Cálculo 2 3 3 2 3" xfId="3713" xr:uid="{C1C90AFB-9F13-4B8D-B93C-91CA12713B15}"/>
    <cellStyle name="Cálculo 2 3 3 2 3 2" xfId="3714" xr:uid="{737E685F-3288-4CA2-ADD7-A966F57657EA}"/>
    <cellStyle name="Cálculo 2 3 3 2 3 2 2" xfId="3715" xr:uid="{0ECA6B78-7C85-4EC2-AF0A-142BC0DA74CE}"/>
    <cellStyle name="Cálculo 2 3 3 2 3 3" xfId="3716" xr:uid="{631A8C1C-B88A-4062-BDCD-613CB525B958}"/>
    <cellStyle name="Cálculo 2 3 3 2 4" xfId="3717" xr:uid="{6577DEAC-4C0D-44FC-9220-F50200B8AC1B}"/>
    <cellStyle name="Cálculo 2 3 3 2 4 2" xfId="3718" xr:uid="{18AA65EE-A47E-4356-AB8D-643251478A06}"/>
    <cellStyle name="Cálculo 2 3 3 2 4 2 2" xfId="3719" xr:uid="{9C93773C-E669-4620-984E-E1EF3FC409C5}"/>
    <cellStyle name="Cálculo 2 3 3 2 4 3" xfId="3720" xr:uid="{D7A707D8-1E37-48D3-86A8-6FE4E0FB17F9}"/>
    <cellStyle name="Cálculo 2 3 3 2 5" xfId="3721" xr:uid="{2959DDEA-BE28-42F5-A98A-1D4DE7006675}"/>
    <cellStyle name="Cálculo 2 3 3 3" xfId="3722" xr:uid="{9BAE7F0C-BC64-420B-A4AD-EE431A316239}"/>
    <cellStyle name="Cálculo 2 3 3 3 2" xfId="3723" xr:uid="{CF83DFD4-8368-4EAA-B09B-8CC263B26D53}"/>
    <cellStyle name="Cálculo 2 3 3 3 2 2" xfId="3724" xr:uid="{DC1E1228-A5D2-4B9E-806C-1EB035F267C6}"/>
    <cellStyle name="Cálculo 2 3 3 3 2 2 2" xfId="3725" xr:uid="{F533B900-6AF5-4E63-9BA5-CDEBC20BB4CC}"/>
    <cellStyle name="Cálculo 2 3 3 3 2 3" xfId="3726" xr:uid="{A1296540-6FA6-4463-868E-AACADA94BE7D}"/>
    <cellStyle name="Cálculo 2 3 3 3 3" xfId="3727" xr:uid="{C536B67D-0A7E-4AF4-BADC-D533D127DC2B}"/>
    <cellStyle name="Cálculo 2 3 3 3 3 2" xfId="3728" xr:uid="{6EACE6AC-7DC8-43CD-B191-41F9B30D5320}"/>
    <cellStyle name="Cálculo 2 3 3 3 3 2 2" xfId="3729" xr:uid="{F9F82B7F-9F46-4F03-882F-D3D7AE14C870}"/>
    <cellStyle name="Cálculo 2 3 3 3 3 3" xfId="3730" xr:uid="{FA43F4D1-897C-461E-B5AA-18F4C2F4EC88}"/>
    <cellStyle name="Cálculo 2 3 3 3 4" xfId="3731" xr:uid="{58AA3B5A-62B5-4A02-BEAF-CFCFB9633F25}"/>
    <cellStyle name="Cálculo 2 3 3 4" xfId="3732" xr:uid="{C186D5BD-7548-4C69-9380-61617EB2BA01}"/>
    <cellStyle name="Cálculo 2 3 3 4 2" xfId="3733" xr:uid="{033A0E55-604A-40AA-8FF7-D5A9F52C2F1B}"/>
    <cellStyle name="Cálculo 2 3 3 4 2 2" xfId="3734" xr:uid="{681C82F5-0D44-4F85-B599-7F87BD21D9C5}"/>
    <cellStyle name="Cálculo 2 3 3 4 3" xfId="3735" xr:uid="{DD9BB243-BA0E-4522-9C2D-3848C07C36FE}"/>
    <cellStyle name="Cálculo 2 3 3 5" xfId="3736" xr:uid="{841185EF-7472-4093-AB61-46AB7A031E42}"/>
    <cellStyle name="Cálculo 2 3 3 5 2" xfId="3737" xr:uid="{5F3EA554-9F0C-40E8-9C63-047D66F67537}"/>
    <cellStyle name="Cálculo 2 3 3 5 2 2" xfId="3738" xr:uid="{18AB6B36-80A2-48A3-A3F9-190E9D6889AB}"/>
    <cellStyle name="Cálculo 2 3 3 5 3" xfId="3739" xr:uid="{DDE81F4A-6D6C-40A3-9B53-D3BECB338F22}"/>
    <cellStyle name="Cálculo 2 3 3 6" xfId="3740" xr:uid="{CBBCB490-4A63-4B49-97F3-096E9B99AB85}"/>
    <cellStyle name="Cálculo 2 3 4" xfId="3741" xr:uid="{353E8208-D43E-49EB-B7E2-567D318E3878}"/>
    <cellStyle name="Cálculo 2 3 4 2" xfId="3742" xr:uid="{85B45AF8-7C1C-4524-AB29-BA85DA56D8D7}"/>
    <cellStyle name="Cálculo 2 3 4 2 2" xfId="3743" xr:uid="{CDA141D6-7ABF-4335-B370-708D8B789087}"/>
    <cellStyle name="Cálculo 2 3 4 2 2 2" xfId="3744" xr:uid="{B8540F1D-E1B5-44A6-A85B-7EFA85759CB1}"/>
    <cellStyle name="Cálculo 2 3 4 2 2 2 2" xfId="3745" xr:uid="{B87B5D7F-9677-47C2-B6F0-BF962FD17C84}"/>
    <cellStyle name="Cálculo 2 3 4 2 2 3" xfId="3746" xr:uid="{2852110B-0F48-4B79-9054-32049E3ABFA4}"/>
    <cellStyle name="Cálculo 2 3 4 2 3" xfId="3747" xr:uid="{516D5292-3EAE-4E36-A672-DE04539D5A81}"/>
    <cellStyle name="Cálculo 2 3 4 2 3 2" xfId="3748" xr:uid="{DC05EB24-C207-441A-9007-EF4849074A12}"/>
    <cellStyle name="Cálculo 2 3 4 2 3 2 2" xfId="3749" xr:uid="{A254C0CF-295D-4625-AE83-A31FBA8CC637}"/>
    <cellStyle name="Cálculo 2 3 4 2 3 3" xfId="3750" xr:uid="{223BAA95-7637-4F05-BA53-7BFBF01C4888}"/>
    <cellStyle name="Cálculo 2 3 4 2 4" xfId="3751" xr:uid="{EEE277B8-31ED-4F81-B697-33EAECC96E95}"/>
    <cellStyle name="Cálculo 2 3 4 3" xfId="3752" xr:uid="{2FEA2E37-346C-4785-AE0F-2734D8D1A6D8}"/>
    <cellStyle name="Cálculo 2 3 4 3 2" xfId="3753" xr:uid="{5E68ADA6-5D94-4345-8FAA-CBE1E881955A}"/>
    <cellStyle name="Cálculo 2 3 4 3 2 2" xfId="3754" xr:uid="{B3374A57-A31E-48D7-BBC4-0C3969E45329}"/>
    <cellStyle name="Cálculo 2 3 4 3 3" xfId="3755" xr:uid="{C6ED2418-FA7A-4AC1-BE42-A8ECC4C8384E}"/>
    <cellStyle name="Cálculo 2 3 4 4" xfId="3756" xr:uid="{5AA011CD-40AE-4725-94AF-AFA83E1CF1E9}"/>
    <cellStyle name="Cálculo 2 3 4 4 2" xfId="3757" xr:uid="{C092D789-F0B8-4FD7-B0B1-42078640CAA9}"/>
    <cellStyle name="Cálculo 2 3 4 4 2 2" xfId="3758" xr:uid="{3E7F4466-25C6-40E4-A8BE-12E4F39A7819}"/>
    <cellStyle name="Cálculo 2 3 4 4 3" xfId="3759" xr:uid="{9A32C860-3663-4557-B571-2CA948B7C2A0}"/>
    <cellStyle name="Cálculo 2 3 4 5" xfId="3760" xr:uid="{70AE4E23-0E04-4D50-A2EB-573B450BE26A}"/>
    <cellStyle name="Cálculo 2 3 5" xfId="3761" xr:uid="{52854EFA-AAC9-41B9-9EE4-785205CB8A65}"/>
    <cellStyle name="Cálculo 2 3 5 2" xfId="3762" xr:uid="{A194740E-AAE0-46DF-AEF4-EE660D2B51B2}"/>
    <cellStyle name="Cálculo 2 3 5 2 2" xfId="3763" xr:uid="{23F1048A-9195-4A3E-8ECE-25B56A65D206}"/>
    <cellStyle name="Cálculo 2 3 5 2 2 2" xfId="3764" xr:uid="{E89F159B-D4AE-4F5D-9752-51EE3EBF6666}"/>
    <cellStyle name="Cálculo 2 3 5 2 3" xfId="3765" xr:uid="{70E53682-31F3-4289-9B08-1769FA7BE1C5}"/>
    <cellStyle name="Cálculo 2 3 5 3" xfId="3766" xr:uid="{866E0BCB-3253-4ABE-9B5B-F90298C8CEDA}"/>
    <cellStyle name="Cálculo 2 3 5 3 2" xfId="3767" xr:uid="{AEEBA9C6-CE21-42A1-98A9-4DF6A30DFD5F}"/>
    <cellStyle name="Cálculo 2 3 5 3 2 2" xfId="3768" xr:uid="{EE4BDA39-905D-4722-8EB0-57241C4DD758}"/>
    <cellStyle name="Cálculo 2 3 5 3 3" xfId="3769" xr:uid="{1194DE78-DC70-4569-994A-E73B46E6DE98}"/>
    <cellStyle name="Cálculo 2 3 5 4" xfId="3770" xr:uid="{47CAEC49-7D72-4C32-97DA-A41FDDCC52FA}"/>
    <cellStyle name="Cálculo 2 3 6" xfId="3771" xr:uid="{C60B4764-92D9-4376-964F-86ED8FDC0304}"/>
    <cellStyle name="Cálculo 2 3 6 2" xfId="3772" xr:uid="{EF860566-1CE1-49D7-BD63-8AA829296B80}"/>
    <cellStyle name="Cálculo 2 3 6 2 2" xfId="3773" xr:uid="{8472AA1E-067C-4023-81E7-E088F89C3413}"/>
    <cellStyle name="Cálculo 2 3 6 3" xfId="3774" xr:uid="{7859C40A-14A7-4821-A297-AD6006857C60}"/>
    <cellStyle name="Cálculo 2 3 7" xfId="3775" xr:uid="{4FA9DA3D-FE82-438D-BBE5-2ACF17BA40C4}"/>
    <cellStyle name="Cálculo 2 3 7 2" xfId="3776" xr:uid="{91DD34BF-1131-4C2A-AF4E-DE015990D297}"/>
    <cellStyle name="Cálculo 2 3 7 2 2" xfId="3777" xr:uid="{0158CBE2-1C7C-4CF3-B1C7-946C71055365}"/>
    <cellStyle name="Cálculo 2 3 7 3" xfId="3778" xr:uid="{991F5FBE-3431-4BF6-86F7-0070AA12DCBD}"/>
    <cellStyle name="Cálculo 2 3 8" xfId="3779" xr:uid="{E4895B8C-CF6A-4B45-B766-1144BFDF7644}"/>
    <cellStyle name="Cálculo 2 4" xfId="3780" xr:uid="{393524E1-99FC-4E2C-B6C1-C859ED03163B}"/>
    <cellStyle name="Cálculo 2 4 2" xfId="3781" xr:uid="{1F7721E3-D3A2-4113-8BC5-AEF9FAB8B432}"/>
    <cellStyle name="Cálculo 2 4 2 2" xfId="3782" xr:uid="{C14A4D8D-A0CD-46B0-8C60-5555F51D7B63}"/>
    <cellStyle name="Cálculo 2 4 2 2 2" xfId="3783" xr:uid="{53D997FB-34D5-482B-AB6F-363B1FEC68A4}"/>
    <cellStyle name="Cálculo 2 4 2 2 2 2" xfId="3784" xr:uid="{7CC398A8-7202-45DC-95AD-6DA6CC6E7F14}"/>
    <cellStyle name="Cálculo 2 4 2 2 2 2 2" xfId="3785" xr:uid="{E53BB142-BE1E-42C5-907C-DACA8F627CA1}"/>
    <cellStyle name="Cálculo 2 4 2 2 2 2 2 2" xfId="3786" xr:uid="{AF74E1F9-7DFD-4895-9878-107AC7A13C88}"/>
    <cellStyle name="Cálculo 2 4 2 2 2 2 2 2 2" xfId="3787" xr:uid="{01D7DABA-AFCF-45F5-921F-B0F4E45C05B0}"/>
    <cellStyle name="Cálculo 2 4 2 2 2 2 2 3" xfId="3788" xr:uid="{7E4A7D2B-E0E9-4DB7-B5F8-55F2F0266293}"/>
    <cellStyle name="Cálculo 2 4 2 2 2 2 3" xfId="3789" xr:uid="{6C5A84CE-D78A-4E6E-BD7D-BCFDE7496784}"/>
    <cellStyle name="Cálculo 2 4 2 2 2 2 3 2" xfId="3790" xr:uid="{9826F13D-D495-4841-8894-1429321F8AC7}"/>
    <cellStyle name="Cálculo 2 4 2 2 2 2 3 2 2" xfId="3791" xr:uid="{D04B6D87-6309-430D-A9D3-78C1219E6991}"/>
    <cellStyle name="Cálculo 2 4 2 2 2 2 3 3" xfId="3792" xr:uid="{96BE2081-7DA4-4A14-8906-8DE9C5D842A9}"/>
    <cellStyle name="Cálculo 2 4 2 2 2 2 4" xfId="3793" xr:uid="{E6FC9541-9F3B-4765-B6DC-95790E6F3E18}"/>
    <cellStyle name="Cálculo 2 4 2 2 2 3" xfId="3794" xr:uid="{C57B1CDE-46DA-41CF-9D85-CA148E083190}"/>
    <cellStyle name="Cálculo 2 4 2 2 2 3 2" xfId="3795" xr:uid="{E9614891-D6BF-4764-9187-21B97A145678}"/>
    <cellStyle name="Cálculo 2 4 2 2 2 3 2 2" xfId="3796" xr:uid="{6F74848E-4811-41B6-A708-0B5B137BF539}"/>
    <cellStyle name="Cálculo 2 4 2 2 2 3 3" xfId="3797" xr:uid="{8EEE2EA9-3D1F-47C3-A6C2-2A5FBC91B0E5}"/>
    <cellStyle name="Cálculo 2 4 2 2 2 4" xfId="3798" xr:uid="{CB34287E-A833-430C-8FBF-A9E54C60240C}"/>
    <cellStyle name="Cálculo 2 4 2 2 2 4 2" xfId="3799" xr:uid="{E00D00A6-F30F-4C23-A44F-81424B35CC83}"/>
    <cellStyle name="Cálculo 2 4 2 2 2 4 2 2" xfId="3800" xr:uid="{1E9C4000-61B9-467F-B68A-E4DA86104335}"/>
    <cellStyle name="Cálculo 2 4 2 2 2 4 3" xfId="3801" xr:uid="{8FF5F55D-55A5-4ACD-8258-49A21A3B37A6}"/>
    <cellStyle name="Cálculo 2 4 2 2 2 5" xfId="3802" xr:uid="{02CBA27C-DF1E-481B-98F1-2C7BEFE773B1}"/>
    <cellStyle name="Cálculo 2 4 2 2 3" xfId="3803" xr:uid="{837C9E08-D777-4046-8489-5DB455E41CCB}"/>
    <cellStyle name="Cálculo 2 4 2 2 3 2" xfId="3804" xr:uid="{723AE53E-D0DA-4258-96EE-D3A02E8B3E89}"/>
    <cellStyle name="Cálculo 2 4 2 2 3 2 2" xfId="3805" xr:uid="{53474DFA-161B-4DCA-A849-39CF0A60FE79}"/>
    <cellStyle name="Cálculo 2 4 2 2 3 2 2 2" xfId="3806" xr:uid="{F8258CB1-E251-46E9-A9C8-348CBB378512}"/>
    <cellStyle name="Cálculo 2 4 2 2 3 2 3" xfId="3807" xr:uid="{B1FD5127-7926-44FA-BC94-A58EECA23CB1}"/>
    <cellStyle name="Cálculo 2 4 2 2 3 3" xfId="3808" xr:uid="{88BC695F-BD7D-4078-AE68-6D3708BAD27B}"/>
    <cellStyle name="Cálculo 2 4 2 2 3 3 2" xfId="3809" xr:uid="{7893B8A9-42AC-4283-A24B-9B7D46E7E147}"/>
    <cellStyle name="Cálculo 2 4 2 2 3 3 2 2" xfId="3810" xr:uid="{B1169A90-0D1E-4883-B3DE-C0E990ED84BD}"/>
    <cellStyle name="Cálculo 2 4 2 2 3 3 3" xfId="3811" xr:uid="{F98B0BAB-A512-4CEC-8577-333466D8337C}"/>
    <cellStyle name="Cálculo 2 4 2 2 3 4" xfId="3812" xr:uid="{38370EDE-7CBF-4A36-A495-EEAF3DAE141B}"/>
    <cellStyle name="Cálculo 2 4 2 2 4" xfId="3813" xr:uid="{A0D0F576-690B-4782-9F79-62C5F338ADD0}"/>
    <cellStyle name="Cálculo 2 4 2 2 4 2" xfId="3814" xr:uid="{F1695DE5-EC44-44D5-8A45-7AB5985C234D}"/>
    <cellStyle name="Cálculo 2 4 2 2 4 2 2" xfId="3815" xr:uid="{948420E9-069C-46CD-8E69-01CA1744BF90}"/>
    <cellStyle name="Cálculo 2 4 2 2 4 3" xfId="3816" xr:uid="{4766DA63-FBE5-499E-8419-D2173A21BDC7}"/>
    <cellStyle name="Cálculo 2 4 2 2 5" xfId="3817" xr:uid="{D1CE0B4C-B3C5-49A0-85ED-D718F468613E}"/>
    <cellStyle name="Cálculo 2 4 2 2 5 2" xfId="3818" xr:uid="{439F2624-0B3A-449D-9B96-27AA82FD117C}"/>
    <cellStyle name="Cálculo 2 4 2 2 5 2 2" xfId="3819" xr:uid="{0AAB47B2-1F6F-4787-A0A7-47768EEDF2CC}"/>
    <cellStyle name="Cálculo 2 4 2 2 5 3" xfId="3820" xr:uid="{BB979184-9B17-44EE-BD11-46580E83BCD2}"/>
    <cellStyle name="Cálculo 2 4 2 2 6" xfId="3821" xr:uid="{2301AB99-D5DB-49D5-87EA-B2822AB5EDF6}"/>
    <cellStyle name="Cálculo 2 4 2 3" xfId="3822" xr:uid="{5EFC663E-424C-4420-8615-3FB54D1CE055}"/>
    <cellStyle name="Cálculo 2 4 2 3 2" xfId="3823" xr:uid="{17805E36-B1DE-42A6-A2A7-1F244C45512B}"/>
    <cellStyle name="Cálculo 2 4 2 3 2 2" xfId="3824" xr:uid="{D566B6E7-E8CE-4988-A0B5-62BFEC7CC2D4}"/>
    <cellStyle name="Cálculo 2 4 2 3 2 2 2" xfId="3825" xr:uid="{2B101732-67B8-46E9-99DE-DEE52E0DB635}"/>
    <cellStyle name="Cálculo 2 4 2 3 2 2 2 2" xfId="3826" xr:uid="{D0E38626-5A61-4680-B262-A94C32D8E614}"/>
    <cellStyle name="Cálculo 2 4 2 3 2 2 3" xfId="3827" xr:uid="{14043B5A-CA47-4F07-9602-ED6504B9B004}"/>
    <cellStyle name="Cálculo 2 4 2 3 2 3" xfId="3828" xr:uid="{06E4DF6A-9881-404C-9D8C-6DC303E4CE20}"/>
    <cellStyle name="Cálculo 2 4 2 3 2 3 2" xfId="3829" xr:uid="{C7FB0961-3745-4DC4-B3FC-1586BC5E22BE}"/>
    <cellStyle name="Cálculo 2 4 2 3 2 3 2 2" xfId="3830" xr:uid="{4A7EBE13-0D48-4CAC-8347-E933B2DF7F4F}"/>
    <cellStyle name="Cálculo 2 4 2 3 2 3 3" xfId="3831" xr:uid="{9AE5E2DA-B3F6-4928-A639-B22D15CD3BA2}"/>
    <cellStyle name="Cálculo 2 4 2 3 2 4" xfId="3832" xr:uid="{5D82CA19-BCB7-4A0D-8A75-8698CF57FFD6}"/>
    <cellStyle name="Cálculo 2 4 2 3 3" xfId="3833" xr:uid="{A6A5629B-9FF0-4744-9F53-7AD3C71031FC}"/>
    <cellStyle name="Cálculo 2 4 2 3 3 2" xfId="3834" xr:uid="{EDCC8F37-0687-458B-BD45-2800FC6E7B65}"/>
    <cellStyle name="Cálculo 2 4 2 3 3 2 2" xfId="3835" xr:uid="{DCC7530C-5166-4A4F-B315-B09A0269E327}"/>
    <cellStyle name="Cálculo 2 4 2 3 3 3" xfId="3836" xr:uid="{87E2674F-95F7-4CAC-A6BA-514F7C0066BF}"/>
    <cellStyle name="Cálculo 2 4 2 3 4" xfId="3837" xr:uid="{BF89A8F6-BB51-4ADC-BBE2-BA2862738175}"/>
    <cellStyle name="Cálculo 2 4 2 3 4 2" xfId="3838" xr:uid="{AA522419-FD9A-4B4B-9A7C-42DC324BED0A}"/>
    <cellStyle name="Cálculo 2 4 2 3 4 2 2" xfId="3839" xr:uid="{8829EBDD-67A4-448D-83E3-D3522D9588E7}"/>
    <cellStyle name="Cálculo 2 4 2 3 4 3" xfId="3840" xr:uid="{D7D494DB-FCB1-4B8F-A6F6-4BC3F57BC929}"/>
    <cellStyle name="Cálculo 2 4 2 3 5" xfId="3841" xr:uid="{75B6F525-7E74-4B22-B2A7-44091283B7EE}"/>
    <cellStyle name="Cálculo 2 4 2 4" xfId="3842" xr:uid="{754165DA-F2AC-4D7E-A9A7-B6B696237E97}"/>
    <cellStyle name="Cálculo 2 4 2 4 2" xfId="3843" xr:uid="{FEA6E7E0-3903-4585-A787-B9161C56519B}"/>
    <cellStyle name="Cálculo 2 4 2 4 2 2" xfId="3844" xr:uid="{D7EBB3A9-97D1-4180-BC7B-1DB6955C40E1}"/>
    <cellStyle name="Cálculo 2 4 2 4 2 2 2" xfId="3845" xr:uid="{E8736E50-ED6C-4CE8-A50C-00C8BA96D7E9}"/>
    <cellStyle name="Cálculo 2 4 2 4 2 3" xfId="3846" xr:uid="{9BAA8F5D-96A4-446F-8828-7B614572D7FB}"/>
    <cellStyle name="Cálculo 2 4 2 4 3" xfId="3847" xr:uid="{643C5360-A7D8-4E2C-A065-0FBACC598089}"/>
    <cellStyle name="Cálculo 2 4 2 4 3 2" xfId="3848" xr:uid="{A4CD0BC9-6ABB-4D4F-94F2-80822FE9E1D5}"/>
    <cellStyle name="Cálculo 2 4 2 4 3 2 2" xfId="3849" xr:uid="{3097A76E-2F73-4C14-9680-76746DABAEE4}"/>
    <cellStyle name="Cálculo 2 4 2 4 3 3" xfId="3850" xr:uid="{7474918B-BFDB-415D-A2B5-5A2C7A6C093D}"/>
    <cellStyle name="Cálculo 2 4 2 4 4" xfId="3851" xr:uid="{2DACE941-C1DB-4AD8-9352-CF73F7CD507B}"/>
    <cellStyle name="Cálculo 2 4 2 5" xfId="3852" xr:uid="{8488A909-7C71-42F7-904D-539519B031C9}"/>
    <cellStyle name="Cálculo 2 4 2 5 2" xfId="3853" xr:uid="{9A937EF9-7BA8-49F3-80D8-6FF0269EAF1B}"/>
    <cellStyle name="Cálculo 2 4 2 5 2 2" xfId="3854" xr:uid="{E20D14B9-0258-41FC-8534-7736BD363ECB}"/>
    <cellStyle name="Cálculo 2 4 2 5 3" xfId="3855" xr:uid="{5779DBC4-154E-4EC6-80DD-55C9E6A5AF1E}"/>
    <cellStyle name="Cálculo 2 4 2 6" xfId="3856" xr:uid="{BAD4B96D-5A40-4B65-82CD-BDDBA55C6948}"/>
    <cellStyle name="Cálculo 2 4 2 6 2" xfId="3857" xr:uid="{3F0CFB54-8834-44CD-BFC0-A92585F0327B}"/>
    <cellStyle name="Cálculo 2 4 2 6 2 2" xfId="3858" xr:uid="{09014D63-E68F-4321-8222-4370A0A52596}"/>
    <cellStyle name="Cálculo 2 4 2 6 3" xfId="3859" xr:uid="{F176557C-6355-4DD4-A5DC-1BB8DC4F80CD}"/>
    <cellStyle name="Cálculo 2 4 2 7" xfId="3860" xr:uid="{3FBEB29E-AA72-464E-9EDD-71FB2F6A4C94}"/>
    <cellStyle name="Cálculo 2 4 3" xfId="3861" xr:uid="{E1E1D14A-6AAD-400D-97D2-5872EDEA52FB}"/>
    <cellStyle name="Cálculo 2 4 3 2" xfId="3862" xr:uid="{ECF417CC-753B-4FD5-B7D5-623545C978D4}"/>
    <cellStyle name="Cálculo 2 4 3 2 2" xfId="3863" xr:uid="{AB7EB71C-B6F6-428A-89C8-65072F33D590}"/>
    <cellStyle name="Cálculo 2 4 3 2 2 2" xfId="3864" xr:uid="{C8FDF984-1ED1-40EF-8946-53A8DC2D1F20}"/>
    <cellStyle name="Cálculo 2 4 3 2 2 2 2" xfId="3865" xr:uid="{78FBD5C0-C094-4182-BA16-45DC7A347BA7}"/>
    <cellStyle name="Cálculo 2 4 3 2 2 2 2 2" xfId="3866" xr:uid="{FF16ECC4-7228-4CB7-AAE3-F439C03A4E79}"/>
    <cellStyle name="Cálculo 2 4 3 2 2 2 3" xfId="3867" xr:uid="{D8148210-4C55-41E4-BB96-6F2702F711B8}"/>
    <cellStyle name="Cálculo 2 4 3 2 2 3" xfId="3868" xr:uid="{318D1A80-AD6A-4BB6-8B5C-36BBB95F8DFC}"/>
    <cellStyle name="Cálculo 2 4 3 2 2 3 2" xfId="3869" xr:uid="{D9D9779E-9967-4AE3-ADC0-750CEBDDBCBE}"/>
    <cellStyle name="Cálculo 2 4 3 2 2 3 2 2" xfId="3870" xr:uid="{F2EB370D-7B8E-4683-A979-5D465A829E93}"/>
    <cellStyle name="Cálculo 2 4 3 2 2 3 3" xfId="3871" xr:uid="{EDE44ABA-FA87-4572-8F4E-17DBF618D033}"/>
    <cellStyle name="Cálculo 2 4 3 2 2 4" xfId="3872" xr:uid="{4B0DC0A8-B687-4D31-8AF4-B89F83C93A38}"/>
    <cellStyle name="Cálculo 2 4 3 2 3" xfId="3873" xr:uid="{552B952D-AEEE-46A7-8161-FCBF6DC3C5C7}"/>
    <cellStyle name="Cálculo 2 4 3 2 3 2" xfId="3874" xr:uid="{09736D85-CAC3-4F0E-B08D-DE11803ED004}"/>
    <cellStyle name="Cálculo 2 4 3 2 3 2 2" xfId="3875" xr:uid="{DCE2C022-9C7A-4F36-8074-B7F8F74F0C3F}"/>
    <cellStyle name="Cálculo 2 4 3 2 3 3" xfId="3876" xr:uid="{8464C3D1-A41E-43C6-8C55-2D3B22E3BDB4}"/>
    <cellStyle name="Cálculo 2 4 3 2 4" xfId="3877" xr:uid="{5B0609B7-4AC8-40E3-B6C5-133F721B7528}"/>
    <cellStyle name="Cálculo 2 4 3 2 4 2" xfId="3878" xr:uid="{26531282-4F62-4E51-AEB3-AB019EAC2CF9}"/>
    <cellStyle name="Cálculo 2 4 3 2 4 2 2" xfId="3879" xr:uid="{24872026-A6BD-493F-9747-1C9D1F722B15}"/>
    <cellStyle name="Cálculo 2 4 3 2 4 3" xfId="3880" xr:uid="{DE729F46-A144-4A5F-B236-E2B4A53D0A8C}"/>
    <cellStyle name="Cálculo 2 4 3 2 5" xfId="3881" xr:uid="{4B960992-E44F-4A02-A800-2828E675B34D}"/>
    <cellStyle name="Cálculo 2 4 3 3" xfId="3882" xr:uid="{AAACD398-A3C2-4CDB-B0C3-A258416AF782}"/>
    <cellStyle name="Cálculo 2 4 3 3 2" xfId="3883" xr:uid="{70DA4C9D-82CD-4CF1-BF8A-BC39C4482F3A}"/>
    <cellStyle name="Cálculo 2 4 3 3 2 2" xfId="3884" xr:uid="{139E3FAD-E0F0-42F9-9FB0-6CAD2101CD6B}"/>
    <cellStyle name="Cálculo 2 4 3 3 2 2 2" xfId="3885" xr:uid="{309039F7-9859-43CB-837E-BADC2CD7B6F3}"/>
    <cellStyle name="Cálculo 2 4 3 3 2 3" xfId="3886" xr:uid="{6959AD92-461B-446B-B4A9-84A234BB0D0C}"/>
    <cellStyle name="Cálculo 2 4 3 3 3" xfId="3887" xr:uid="{901C3F6D-B15F-4B86-9C26-037D36DF47F9}"/>
    <cellStyle name="Cálculo 2 4 3 3 3 2" xfId="3888" xr:uid="{10E0BD79-5CDF-4E04-8FF7-83FF658E779E}"/>
    <cellStyle name="Cálculo 2 4 3 3 3 2 2" xfId="3889" xr:uid="{44886C3E-51B8-4FE8-A75A-FB1A21E0E08A}"/>
    <cellStyle name="Cálculo 2 4 3 3 3 3" xfId="3890" xr:uid="{41EF5ADC-CB26-4CF2-985D-8100D8E15468}"/>
    <cellStyle name="Cálculo 2 4 3 3 4" xfId="3891" xr:uid="{125D1A1E-F43A-4B76-BEC4-1891C7CC48CE}"/>
    <cellStyle name="Cálculo 2 4 3 4" xfId="3892" xr:uid="{C5C91F5C-1769-46C6-A782-CDC2507F8817}"/>
    <cellStyle name="Cálculo 2 4 3 4 2" xfId="3893" xr:uid="{201350EC-D471-4754-B98E-C1E60E512E62}"/>
    <cellStyle name="Cálculo 2 4 3 4 2 2" xfId="3894" xr:uid="{78A32AED-1B29-4BD6-8457-571A74A03796}"/>
    <cellStyle name="Cálculo 2 4 3 4 3" xfId="3895" xr:uid="{E9BE7CB4-71AD-4A30-8DC1-4D9319DD19D8}"/>
    <cellStyle name="Cálculo 2 4 3 5" xfId="3896" xr:uid="{57D10E1F-A7F7-4F54-8731-997A06BE1707}"/>
    <cellStyle name="Cálculo 2 4 3 5 2" xfId="3897" xr:uid="{06478FE2-40AB-42BA-9D49-74F574F96566}"/>
    <cellStyle name="Cálculo 2 4 3 5 2 2" xfId="3898" xr:uid="{51F952FA-5572-42A2-AAC1-46C5E9D058D4}"/>
    <cellStyle name="Cálculo 2 4 3 5 3" xfId="3899" xr:uid="{37D88DE6-674F-477D-A6E2-5E891191B669}"/>
    <cellStyle name="Cálculo 2 4 3 6" xfId="3900" xr:uid="{6A9C5CE8-0160-4CE6-8DAF-D5338B7FAFD5}"/>
    <cellStyle name="Cálculo 2 4 4" xfId="3901" xr:uid="{4C78265D-B5EA-45E2-9C95-F16EF6536B58}"/>
    <cellStyle name="Cálculo 2 4 4 2" xfId="3902" xr:uid="{08725CE7-8957-40A6-8400-DA3F20D63DC3}"/>
    <cellStyle name="Cálculo 2 4 4 2 2" xfId="3903" xr:uid="{C2635F7D-F8D8-4EDB-BBD7-864AEDBC7253}"/>
    <cellStyle name="Cálculo 2 4 4 2 2 2" xfId="3904" xr:uid="{127E44C2-85E0-46B1-A0F3-BC3CC31ACF08}"/>
    <cellStyle name="Cálculo 2 4 4 2 2 2 2" xfId="3905" xr:uid="{20BFA8AE-D8ED-4853-8C6A-F4C566592FD8}"/>
    <cellStyle name="Cálculo 2 4 4 2 2 3" xfId="3906" xr:uid="{7391950B-EC7F-4B93-A4C7-CDA167DEAB06}"/>
    <cellStyle name="Cálculo 2 4 4 2 3" xfId="3907" xr:uid="{3A467F9A-BCF3-4C1B-8C2B-2D7218769689}"/>
    <cellStyle name="Cálculo 2 4 4 2 3 2" xfId="3908" xr:uid="{6E8411F0-FFE2-4704-8519-7CA7756E2A4D}"/>
    <cellStyle name="Cálculo 2 4 4 2 3 2 2" xfId="3909" xr:uid="{058DE848-7EAF-4C24-AC25-17F5B7C6C3B5}"/>
    <cellStyle name="Cálculo 2 4 4 2 3 3" xfId="3910" xr:uid="{529865F2-B11E-4DBC-B7E1-37F426AC5F12}"/>
    <cellStyle name="Cálculo 2 4 4 2 4" xfId="3911" xr:uid="{0B635B05-8EEA-4672-BEF4-CBE9B3D45DCF}"/>
    <cellStyle name="Cálculo 2 4 4 3" xfId="3912" xr:uid="{AC105936-E411-45D4-B08E-A1E31A076F36}"/>
    <cellStyle name="Cálculo 2 4 4 3 2" xfId="3913" xr:uid="{B06C970A-C4FB-48E3-B568-002E870AD343}"/>
    <cellStyle name="Cálculo 2 4 4 3 2 2" xfId="3914" xr:uid="{B713C2A8-A182-4CEF-9C6F-95661FD88FED}"/>
    <cellStyle name="Cálculo 2 4 4 3 3" xfId="3915" xr:uid="{F932769E-2878-41DD-B82B-F181F8B9DB2E}"/>
    <cellStyle name="Cálculo 2 4 4 4" xfId="3916" xr:uid="{EA3C5717-E317-4C23-B465-26186870EB72}"/>
    <cellStyle name="Cálculo 2 4 4 4 2" xfId="3917" xr:uid="{563A14DB-2A0E-43A1-AE37-F315B496623C}"/>
    <cellStyle name="Cálculo 2 4 4 4 2 2" xfId="3918" xr:uid="{4B60B9D0-DEE7-4948-897C-A5412A0EB170}"/>
    <cellStyle name="Cálculo 2 4 4 4 3" xfId="3919" xr:uid="{644D9070-16FD-4EE2-8914-36179B5DC887}"/>
    <cellStyle name="Cálculo 2 4 4 5" xfId="3920" xr:uid="{D2449C4E-2A27-4185-9B57-315525ED30A1}"/>
    <cellStyle name="Cálculo 2 4 5" xfId="3921" xr:uid="{9D78C0E1-B590-48FB-AE49-E2D0918AC379}"/>
    <cellStyle name="Cálculo 2 4 5 2" xfId="3922" xr:uid="{ACB9B319-FA57-45DE-A761-FEDC79F16207}"/>
    <cellStyle name="Cálculo 2 4 5 2 2" xfId="3923" xr:uid="{46342584-AC5C-441E-8E6E-BBBD4DC53CD4}"/>
    <cellStyle name="Cálculo 2 4 5 2 2 2" xfId="3924" xr:uid="{CC064F0B-8084-47F2-9BA5-83EA691A4AB8}"/>
    <cellStyle name="Cálculo 2 4 5 2 3" xfId="3925" xr:uid="{7CF09300-509D-453F-8180-64A6B267C358}"/>
    <cellStyle name="Cálculo 2 4 5 3" xfId="3926" xr:uid="{8006B36C-54C9-4469-92DF-A869AEFF8293}"/>
    <cellStyle name="Cálculo 2 4 5 3 2" xfId="3927" xr:uid="{3914FF50-55FF-4E2C-A720-F637074A1FE9}"/>
    <cellStyle name="Cálculo 2 4 5 3 2 2" xfId="3928" xr:uid="{4DD16E6E-FCF5-4222-9C6B-A6D02FDEA200}"/>
    <cellStyle name="Cálculo 2 4 5 3 3" xfId="3929" xr:uid="{9465B625-17F7-4F74-B12C-16D336B66925}"/>
    <cellStyle name="Cálculo 2 4 5 4" xfId="3930" xr:uid="{2DFDC399-1DC7-4365-A797-303DCBBE724F}"/>
    <cellStyle name="Cálculo 2 4 6" xfId="3931" xr:uid="{56860D73-F0EB-453E-96A4-68BC7FEF83C9}"/>
    <cellStyle name="Cálculo 2 4 6 2" xfId="3932" xr:uid="{9180E827-4EDD-4392-B803-D79A818EA46D}"/>
    <cellStyle name="Cálculo 2 4 6 2 2" xfId="3933" xr:uid="{6FE41200-99C0-48CB-ABA0-BEF450241AA2}"/>
    <cellStyle name="Cálculo 2 4 6 3" xfId="3934" xr:uid="{C52252D8-4EBD-4FFF-B19D-0CBF039E585F}"/>
    <cellStyle name="Cálculo 2 4 7" xfId="3935" xr:uid="{3605E347-413B-4925-876A-11F752C039F6}"/>
    <cellStyle name="Cálculo 2 4 7 2" xfId="3936" xr:uid="{DD0EE4AF-9FFB-4F2D-8D42-0E0E99DFE542}"/>
    <cellStyle name="Cálculo 2 4 7 2 2" xfId="3937" xr:uid="{CA831C28-572D-48CF-9587-350104E6C354}"/>
    <cellStyle name="Cálculo 2 4 7 3" xfId="3938" xr:uid="{AC619EAD-92EE-4EFB-8E4B-32786EFF4594}"/>
    <cellStyle name="Cálculo 2 4 8" xfId="3939" xr:uid="{7CF31CC1-8B8E-4E85-B0D1-366ED677C6D9}"/>
    <cellStyle name="Cálculo 2 5" xfId="3940" xr:uid="{1453B031-B9A7-443F-811F-03DBA87B28C1}"/>
    <cellStyle name="Cálculo 2 5 2" xfId="3941" xr:uid="{DC35F6D9-BA85-4C4C-8586-9BCD52651C1E}"/>
    <cellStyle name="Cálculo 2 5 2 2" xfId="3942" xr:uid="{870A6C29-5F92-450E-8823-49DAF30218BD}"/>
    <cellStyle name="Cálculo 2 5 2 2 2" xfId="3943" xr:uid="{8985939F-BFC7-41F0-8042-4FE29D195E63}"/>
    <cellStyle name="Cálculo 2 5 2 2 2 2" xfId="3944" xr:uid="{C80673A1-AAC1-47EF-BBA6-7CA89CC9E45D}"/>
    <cellStyle name="Cálculo 2 5 2 2 2 2 2" xfId="3945" xr:uid="{CB1B9C23-8E43-4E6B-A50B-951C2F0ED0D6}"/>
    <cellStyle name="Cálculo 2 5 2 2 2 2 2 2" xfId="3946" xr:uid="{EF7AF2A4-3960-4ED3-8016-421EF1104D30}"/>
    <cellStyle name="Cálculo 2 5 2 2 2 2 2 2 2" xfId="3947" xr:uid="{A9DBD7C2-3E93-4433-9C1B-1F8B0A5AACEC}"/>
    <cellStyle name="Cálculo 2 5 2 2 2 2 2 3" xfId="3948" xr:uid="{82A2414F-04F6-498D-AB03-A8A248E2CBD0}"/>
    <cellStyle name="Cálculo 2 5 2 2 2 2 3" xfId="3949" xr:uid="{906E0AA0-D982-4A9C-BDBB-EABB5F0FD933}"/>
    <cellStyle name="Cálculo 2 5 2 2 2 2 3 2" xfId="3950" xr:uid="{85C6F575-0525-4612-98A6-262717BDBCED}"/>
    <cellStyle name="Cálculo 2 5 2 2 2 2 3 2 2" xfId="3951" xr:uid="{D76CB573-F6EF-4534-BDD7-30FBAA1B3E22}"/>
    <cellStyle name="Cálculo 2 5 2 2 2 2 3 3" xfId="3952" xr:uid="{BED3D476-A19F-4CA2-85A4-D098EF7D7D8E}"/>
    <cellStyle name="Cálculo 2 5 2 2 2 2 4" xfId="3953" xr:uid="{F40A804E-13A5-4A26-80DE-6C0407347764}"/>
    <cellStyle name="Cálculo 2 5 2 2 2 3" xfId="3954" xr:uid="{3DDA5D4D-B7C5-40FB-B6AA-B17DEDB90951}"/>
    <cellStyle name="Cálculo 2 5 2 2 2 3 2" xfId="3955" xr:uid="{BC9B9621-86C9-4C6A-8F55-53F5FBA9FF0E}"/>
    <cellStyle name="Cálculo 2 5 2 2 2 3 2 2" xfId="3956" xr:uid="{A71DC044-6ACD-49CD-A310-BA9C032D201A}"/>
    <cellStyle name="Cálculo 2 5 2 2 2 3 3" xfId="3957" xr:uid="{653D3ED3-97FC-45A4-9249-86B8DD290653}"/>
    <cellStyle name="Cálculo 2 5 2 2 2 4" xfId="3958" xr:uid="{60EF8D0F-2B88-4011-97C9-B3A56DDDE95E}"/>
    <cellStyle name="Cálculo 2 5 2 2 2 4 2" xfId="3959" xr:uid="{88BA9E4C-2329-40C5-AA2F-DBC87B31A8D1}"/>
    <cellStyle name="Cálculo 2 5 2 2 2 4 2 2" xfId="3960" xr:uid="{061FB541-345D-4610-9A08-1221C6653203}"/>
    <cellStyle name="Cálculo 2 5 2 2 2 4 3" xfId="3961" xr:uid="{73CB396F-94DB-4700-9A9D-C6D56E529D82}"/>
    <cellStyle name="Cálculo 2 5 2 2 2 5" xfId="3962" xr:uid="{6D89D3E3-A93D-412B-85AA-B39980BFBC72}"/>
    <cellStyle name="Cálculo 2 5 2 2 3" xfId="3963" xr:uid="{3EF01811-FAE5-4918-8D0D-FFF7E065B747}"/>
    <cellStyle name="Cálculo 2 5 2 2 3 2" xfId="3964" xr:uid="{22D3C468-D32F-4C85-8F17-103CEAC7BDCC}"/>
    <cellStyle name="Cálculo 2 5 2 2 3 2 2" xfId="3965" xr:uid="{DD1B0DBD-24AB-4E5F-B13C-15687C5AD8E5}"/>
    <cellStyle name="Cálculo 2 5 2 2 3 2 2 2" xfId="3966" xr:uid="{8F15A95C-4D81-4425-A760-4BC1BE2B8BA6}"/>
    <cellStyle name="Cálculo 2 5 2 2 3 2 3" xfId="3967" xr:uid="{B7E38B18-C3DF-43AC-8634-350C16D910E2}"/>
    <cellStyle name="Cálculo 2 5 2 2 3 3" xfId="3968" xr:uid="{C5BAC4DE-9340-4035-8800-501EBB4A6BA6}"/>
    <cellStyle name="Cálculo 2 5 2 2 3 3 2" xfId="3969" xr:uid="{14FFFFE9-914E-479A-A3D2-D826D2EDAE0C}"/>
    <cellStyle name="Cálculo 2 5 2 2 3 3 2 2" xfId="3970" xr:uid="{46A22013-87E2-455C-826B-1E9019C2AB1B}"/>
    <cellStyle name="Cálculo 2 5 2 2 3 3 3" xfId="3971" xr:uid="{FC13CFFD-0F5F-44AF-B433-64DFD5D0C61D}"/>
    <cellStyle name="Cálculo 2 5 2 2 3 4" xfId="3972" xr:uid="{ED848D9A-A9A6-453F-BCB3-BBE4B61A9FCF}"/>
    <cellStyle name="Cálculo 2 5 2 2 4" xfId="3973" xr:uid="{77B0F33C-2871-482B-8795-A6CCFC7D2072}"/>
    <cellStyle name="Cálculo 2 5 2 2 4 2" xfId="3974" xr:uid="{336BDDA1-F353-46E5-AE97-B45E967276E9}"/>
    <cellStyle name="Cálculo 2 5 2 2 4 2 2" xfId="3975" xr:uid="{F62DF86A-7ECB-495B-B784-1CA25E7CD3D8}"/>
    <cellStyle name="Cálculo 2 5 2 2 4 3" xfId="3976" xr:uid="{C0F55F52-070B-493B-8C66-B0EADD62EA9D}"/>
    <cellStyle name="Cálculo 2 5 2 2 5" xfId="3977" xr:uid="{8A9EE886-19E0-450F-9B3E-352830F63CD6}"/>
    <cellStyle name="Cálculo 2 5 2 2 5 2" xfId="3978" xr:uid="{DA18731F-1D8A-4E9E-9187-ED780482131F}"/>
    <cellStyle name="Cálculo 2 5 2 2 5 2 2" xfId="3979" xr:uid="{10922325-F8CD-445B-A036-2246BE0937CB}"/>
    <cellStyle name="Cálculo 2 5 2 2 5 3" xfId="3980" xr:uid="{3579E3C5-9371-469A-9F77-7A8F81F760A7}"/>
    <cellStyle name="Cálculo 2 5 2 2 6" xfId="3981" xr:uid="{ED7F43E0-5D22-43C2-AEC6-501FDBAA9BD2}"/>
    <cellStyle name="Cálculo 2 5 2 3" xfId="3982" xr:uid="{C7405BF8-E325-4646-8A35-38214B64A9D9}"/>
    <cellStyle name="Cálculo 2 5 2 3 2" xfId="3983" xr:uid="{D40A61E5-4D96-4748-9D19-2E4F9DD07264}"/>
    <cellStyle name="Cálculo 2 5 2 3 2 2" xfId="3984" xr:uid="{2BF35155-3B51-4700-BCDC-41B230824EB4}"/>
    <cellStyle name="Cálculo 2 5 2 3 2 2 2" xfId="3985" xr:uid="{D4C41A1D-37B0-48C9-A27F-48FEA36517D5}"/>
    <cellStyle name="Cálculo 2 5 2 3 2 2 2 2" xfId="3986" xr:uid="{CEA5429B-F618-4209-A26D-B2C707CB3E27}"/>
    <cellStyle name="Cálculo 2 5 2 3 2 2 3" xfId="3987" xr:uid="{338F51AC-4FF9-48CF-A86F-C5B04431A408}"/>
    <cellStyle name="Cálculo 2 5 2 3 2 3" xfId="3988" xr:uid="{7D4C7E79-D16A-4E6B-9D8F-27E3E170C1A9}"/>
    <cellStyle name="Cálculo 2 5 2 3 2 3 2" xfId="3989" xr:uid="{9BC8E1A5-8CAA-4B18-984F-072D982051F0}"/>
    <cellStyle name="Cálculo 2 5 2 3 2 3 2 2" xfId="3990" xr:uid="{0037CD74-96AD-4E72-B97B-D464BF2699A4}"/>
    <cellStyle name="Cálculo 2 5 2 3 2 3 3" xfId="3991" xr:uid="{0F4497FB-E8A1-49AC-BA5E-30A1408886EC}"/>
    <cellStyle name="Cálculo 2 5 2 3 2 4" xfId="3992" xr:uid="{02D94C85-8A68-49F7-A4BB-D4A48BFDAF18}"/>
    <cellStyle name="Cálculo 2 5 2 3 3" xfId="3993" xr:uid="{FF9DD717-70C6-4D52-9064-A5F0A9825344}"/>
    <cellStyle name="Cálculo 2 5 2 3 3 2" xfId="3994" xr:uid="{4A36029B-68C5-4878-A376-F58D41C9E6F7}"/>
    <cellStyle name="Cálculo 2 5 2 3 3 2 2" xfId="3995" xr:uid="{470098AD-2374-43CC-97A9-35415BCF5B67}"/>
    <cellStyle name="Cálculo 2 5 2 3 3 3" xfId="3996" xr:uid="{B4E54430-A9C6-4175-89FF-F4FBB285419E}"/>
    <cellStyle name="Cálculo 2 5 2 3 4" xfId="3997" xr:uid="{2A0CEB7D-AEF3-4B85-B07F-025163FED67C}"/>
    <cellStyle name="Cálculo 2 5 2 3 4 2" xfId="3998" xr:uid="{C26CCCD2-C436-44C2-989D-C6AD672651F6}"/>
    <cellStyle name="Cálculo 2 5 2 3 4 2 2" xfId="3999" xr:uid="{9CC47214-F7B0-41F2-8B6E-2F34536272F7}"/>
    <cellStyle name="Cálculo 2 5 2 3 4 3" xfId="4000" xr:uid="{0F1DE6AD-10B4-4943-BC29-43717818C5D7}"/>
    <cellStyle name="Cálculo 2 5 2 3 5" xfId="4001" xr:uid="{ABD6C254-E374-4BFD-A737-715C6621847F}"/>
    <cellStyle name="Cálculo 2 5 2 4" xfId="4002" xr:uid="{7218CD72-DD69-47F3-A1CF-8A776E6E5885}"/>
    <cellStyle name="Cálculo 2 5 2 4 2" xfId="4003" xr:uid="{404B5555-D587-4B42-BBF8-51BAB0757C0A}"/>
    <cellStyle name="Cálculo 2 5 2 4 2 2" xfId="4004" xr:uid="{6F5976EF-408C-475F-AA5E-BD0331C5C4D8}"/>
    <cellStyle name="Cálculo 2 5 2 4 2 2 2" xfId="4005" xr:uid="{F8076D6E-9997-4D02-B5E5-16C80842F8F7}"/>
    <cellStyle name="Cálculo 2 5 2 4 2 3" xfId="4006" xr:uid="{77ACD74C-7136-4EDE-B655-CF29ACF0529C}"/>
    <cellStyle name="Cálculo 2 5 2 4 3" xfId="4007" xr:uid="{99903C35-3FCF-4A04-8C34-364EF5EA1328}"/>
    <cellStyle name="Cálculo 2 5 2 4 3 2" xfId="4008" xr:uid="{58366A33-3E60-4728-8119-3F7D6B5997AE}"/>
    <cellStyle name="Cálculo 2 5 2 4 3 2 2" xfId="4009" xr:uid="{9422CAC4-E1FC-46A9-96DA-6E212092AD94}"/>
    <cellStyle name="Cálculo 2 5 2 4 3 3" xfId="4010" xr:uid="{6A5F2A66-EDBC-4A56-A89D-0578D5A65DA1}"/>
    <cellStyle name="Cálculo 2 5 2 4 4" xfId="4011" xr:uid="{1CD38922-824B-4FA6-B1DE-81418D465208}"/>
    <cellStyle name="Cálculo 2 5 2 5" xfId="4012" xr:uid="{884948F3-9F02-480C-8732-828E084AEEFB}"/>
    <cellStyle name="Cálculo 2 5 2 5 2" xfId="4013" xr:uid="{71790665-D2C3-480F-B3D7-5B84CC3B0073}"/>
    <cellStyle name="Cálculo 2 5 2 5 2 2" xfId="4014" xr:uid="{2D208D12-B4CB-46B6-B574-33F3B4334F3D}"/>
    <cellStyle name="Cálculo 2 5 2 5 3" xfId="4015" xr:uid="{81BB9327-0935-41BC-8692-187C3B2EF02F}"/>
    <cellStyle name="Cálculo 2 5 2 6" xfId="4016" xr:uid="{D95F9A9A-2795-418B-BB13-78372367370C}"/>
    <cellStyle name="Cálculo 2 5 2 6 2" xfId="4017" xr:uid="{923F4739-4EA0-42BA-BDE0-77DA92ED478A}"/>
    <cellStyle name="Cálculo 2 5 2 6 2 2" xfId="4018" xr:uid="{3D853EAC-D183-4421-85CA-05D156E165F1}"/>
    <cellStyle name="Cálculo 2 5 2 6 3" xfId="4019" xr:uid="{F8E5EA49-E351-4ABF-9756-191A7FC00FFA}"/>
    <cellStyle name="Cálculo 2 5 2 7" xfId="4020" xr:uid="{7D00235C-EB17-4ABD-8D49-8C8E6540AE77}"/>
    <cellStyle name="Cálculo 2 5 3" xfId="4021" xr:uid="{AB8958FE-285E-40F9-A621-98387D2ACA3E}"/>
    <cellStyle name="Cálculo 2 5 3 2" xfId="4022" xr:uid="{DDB9612A-A2B9-4B5C-92A9-D4535F1EE28A}"/>
    <cellStyle name="Cálculo 2 5 3 2 2" xfId="4023" xr:uid="{E030284F-B786-4912-8EB3-193BE234AF90}"/>
    <cellStyle name="Cálculo 2 5 3 2 2 2" xfId="4024" xr:uid="{FE290B00-1797-48B9-969E-C359A9BF24EF}"/>
    <cellStyle name="Cálculo 2 5 3 2 2 2 2" xfId="4025" xr:uid="{2D6ED0CD-4404-4941-903E-98E6B229006E}"/>
    <cellStyle name="Cálculo 2 5 3 2 2 2 2 2" xfId="4026" xr:uid="{AE0144A8-8589-4D9D-BC57-CD248BEED7FB}"/>
    <cellStyle name="Cálculo 2 5 3 2 2 2 3" xfId="4027" xr:uid="{042B00C5-6F4A-409F-9A53-89A2D724A1E5}"/>
    <cellStyle name="Cálculo 2 5 3 2 2 3" xfId="4028" xr:uid="{CEC592A6-18BD-4130-9D25-778326C2AD63}"/>
    <cellStyle name="Cálculo 2 5 3 2 2 3 2" xfId="4029" xr:uid="{8785ACE3-ED83-407A-8A02-6E8EFDBEF798}"/>
    <cellStyle name="Cálculo 2 5 3 2 2 3 2 2" xfId="4030" xr:uid="{D15DA8B5-3C04-4A4E-98B8-293063F7D85D}"/>
    <cellStyle name="Cálculo 2 5 3 2 2 3 3" xfId="4031" xr:uid="{675CBACE-774B-49A2-B36A-B673585A394F}"/>
    <cellStyle name="Cálculo 2 5 3 2 2 4" xfId="4032" xr:uid="{1641DF57-1BA2-4EBC-8A8C-88B117F9645D}"/>
    <cellStyle name="Cálculo 2 5 3 2 3" xfId="4033" xr:uid="{A642C417-E9E1-45B7-BDA9-708B338B7EF9}"/>
    <cellStyle name="Cálculo 2 5 3 2 3 2" xfId="4034" xr:uid="{1F844729-D509-42CC-9A18-F272DC03736E}"/>
    <cellStyle name="Cálculo 2 5 3 2 3 2 2" xfId="4035" xr:uid="{0C2DB901-C62B-4A93-A3C8-1415DBDE24F6}"/>
    <cellStyle name="Cálculo 2 5 3 2 3 3" xfId="4036" xr:uid="{A0FE29C5-69EC-4A09-8423-7F20C8FFE54E}"/>
    <cellStyle name="Cálculo 2 5 3 2 4" xfId="4037" xr:uid="{215111A1-BBC1-44DF-AC76-C3928A645F40}"/>
    <cellStyle name="Cálculo 2 5 3 2 4 2" xfId="4038" xr:uid="{8589BD22-0110-4347-B816-9EAF4AEF0D89}"/>
    <cellStyle name="Cálculo 2 5 3 2 4 2 2" xfId="4039" xr:uid="{F1BC3AE6-4BB5-47B0-9AEA-5E457F5455FD}"/>
    <cellStyle name="Cálculo 2 5 3 2 4 3" xfId="4040" xr:uid="{47B67943-899D-42B5-9C82-B17984D064B3}"/>
    <cellStyle name="Cálculo 2 5 3 2 5" xfId="4041" xr:uid="{1AB12C34-6B31-46F4-B0EF-0659140B5B03}"/>
    <cellStyle name="Cálculo 2 5 3 3" xfId="4042" xr:uid="{0E899A61-B550-4B79-8C28-FD4A07100908}"/>
    <cellStyle name="Cálculo 2 5 3 3 2" xfId="4043" xr:uid="{F1097F25-168B-4A06-B751-EC4E645940C5}"/>
    <cellStyle name="Cálculo 2 5 3 3 2 2" xfId="4044" xr:uid="{19E6691E-62E5-4715-A6EC-5C7C8D508C8A}"/>
    <cellStyle name="Cálculo 2 5 3 3 2 2 2" xfId="4045" xr:uid="{659359BD-5DF7-4AA2-B2BD-6349E1301F81}"/>
    <cellStyle name="Cálculo 2 5 3 3 2 3" xfId="4046" xr:uid="{01437BB2-EED5-4541-ABAB-2A5E38176BCF}"/>
    <cellStyle name="Cálculo 2 5 3 3 3" xfId="4047" xr:uid="{364ED910-FBFD-4361-9B5C-57AD81E6C37C}"/>
    <cellStyle name="Cálculo 2 5 3 3 3 2" xfId="4048" xr:uid="{70437E1E-B0D7-4871-B512-5E649219632F}"/>
    <cellStyle name="Cálculo 2 5 3 3 3 2 2" xfId="4049" xr:uid="{EA4E376E-BABB-4AA0-BCDE-2444C31E28CB}"/>
    <cellStyle name="Cálculo 2 5 3 3 3 3" xfId="4050" xr:uid="{012C993C-00AE-4EEB-81C2-3C9A012231A5}"/>
    <cellStyle name="Cálculo 2 5 3 3 4" xfId="4051" xr:uid="{A2BD388D-84E1-4348-98C3-5D287A4AA746}"/>
    <cellStyle name="Cálculo 2 5 3 4" xfId="4052" xr:uid="{E7069964-73B9-49DE-9711-5113729373BC}"/>
    <cellStyle name="Cálculo 2 5 3 4 2" xfId="4053" xr:uid="{23B8F56D-5783-4075-A679-D5B8D896AB81}"/>
    <cellStyle name="Cálculo 2 5 3 4 2 2" xfId="4054" xr:uid="{AD4AEDBA-D673-408A-BD0E-A2406308256F}"/>
    <cellStyle name="Cálculo 2 5 3 4 3" xfId="4055" xr:uid="{9072BE40-00C9-4129-B28C-E8269C0EFE25}"/>
    <cellStyle name="Cálculo 2 5 3 5" xfId="4056" xr:uid="{AB7FC9DE-13A6-456C-B7A2-D04C9481BF95}"/>
    <cellStyle name="Cálculo 2 5 3 5 2" xfId="4057" xr:uid="{D3DA9485-0319-47C8-87FB-BDE57447011E}"/>
    <cellStyle name="Cálculo 2 5 3 5 2 2" xfId="4058" xr:uid="{A57C6A31-BF0C-4067-A615-8B91B103DD07}"/>
    <cellStyle name="Cálculo 2 5 3 5 3" xfId="4059" xr:uid="{DC4A1C9D-3CFF-499E-BDBE-1AF65E276EB8}"/>
    <cellStyle name="Cálculo 2 5 3 6" xfId="4060" xr:uid="{488CBD6D-9815-404F-8D43-8B678D1CC552}"/>
    <cellStyle name="Cálculo 2 5 4" xfId="4061" xr:uid="{57612DB3-7021-4452-A81A-E15BBD6FDF58}"/>
    <cellStyle name="Cálculo 2 5 4 2" xfId="4062" xr:uid="{8B2867E6-4C9E-43C1-B909-DBD4931166E4}"/>
    <cellStyle name="Cálculo 2 5 4 2 2" xfId="4063" xr:uid="{5A02B35A-FDBD-4590-A4AC-B27A0F567323}"/>
    <cellStyle name="Cálculo 2 5 4 2 2 2" xfId="4064" xr:uid="{E0596BB6-C295-4E82-9475-FF0439F4D94A}"/>
    <cellStyle name="Cálculo 2 5 4 2 2 2 2" xfId="4065" xr:uid="{DD756E3C-A769-4EBE-9B7C-8A5AA9781C8F}"/>
    <cellStyle name="Cálculo 2 5 4 2 2 3" xfId="4066" xr:uid="{1C306948-0469-4D82-BBB1-38DCDBD8673D}"/>
    <cellStyle name="Cálculo 2 5 4 2 3" xfId="4067" xr:uid="{CDA0B7A4-6B48-4F96-9E8A-E5B84D24A030}"/>
    <cellStyle name="Cálculo 2 5 4 2 3 2" xfId="4068" xr:uid="{D366EA79-BF24-4EAA-A84A-69C5017E8689}"/>
    <cellStyle name="Cálculo 2 5 4 2 3 2 2" xfId="4069" xr:uid="{A94020CB-45B2-4A45-9D34-70DDED313DEB}"/>
    <cellStyle name="Cálculo 2 5 4 2 3 3" xfId="4070" xr:uid="{FBD26395-7EA3-48F5-AEAB-E27ECD39711E}"/>
    <cellStyle name="Cálculo 2 5 4 2 4" xfId="4071" xr:uid="{1CBB7A43-CA96-47BF-9973-EFE034FD05F8}"/>
    <cellStyle name="Cálculo 2 5 4 3" xfId="4072" xr:uid="{098B2944-F7CD-42FA-90D4-1D545A6E8869}"/>
    <cellStyle name="Cálculo 2 5 4 3 2" xfId="4073" xr:uid="{A8DE6F17-7DAF-45A2-988E-67584296BB5F}"/>
    <cellStyle name="Cálculo 2 5 4 3 2 2" xfId="4074" xr:uid="{4C076528-6DE3-4DCF-9693-A389D0A2ED91}"/>
    <cellStyle name="Cálculo 2 5 4 3 3" xfId="4075" xr:uid="{11894AD9-A40F-49B8-B938-5E798015DE6C}"/>
    <cellStyle name="Cálculo 2 5 4 4" xfId="4076" xr:uid="{721B96EC-629C-4ACE-9DE8-260F24A88C24}"/>
    <cellStyle name="Cálculo 2 5 4 4 2" xfId="4077" xr:uid="{B5B1F3FC-77E0-4CC6-A997-D635B9D28AE6}"/>
    <cellStyle name="Cálculo 2 5 4 4 2 2" xfId="4078" xr:uid="{D47D799B-BABD-4DF1-920D-22CD64F7E8E4}"/>
    <cellStyle name="Cálculo 2 5 4 4 3" xfId="4079" xr:uid="{E71F07FD-04C0-40DC-BCC5-BA1DD64C75C0}"/>
    <cellStyle name="Cálculo 2 5 4 5" xfId="4080" xr:uid="{D33D8D31-420F-4CD9-A044-264225787C2D}"/>
    <cellStyle name="Cálculo 2 5 5" xfId="4081" xr:uid="{F23F89A7-AD56-4905-B362-C3364BBD3905}"/>
    <cellStyle name="Cálculo 2 5 5 2" xfId="4082" xr:uid="{309B2D41-7ADE-4FD1-9691-E0F8C15FED68}"/>
    <cellStyle name="Cálculo 2 5 5 2 2" xfId="4083" xr:uid="{579342EE-10D3-48C7-BE7A-746FB50784BB}"/>
    <cellStyle name="Cálculo 2 5 5 2 2 2" xfId="4084" xr:uid="{C6A5CE18-053D-41EC-8700-9520C87CD9BD}"/>
    <cellStyle name="Cálculo 2 5 5 2 3" xfId="4085" xr:uid="{26623CC5-0F83-4132-B940-396A0DA2B0B9}"/>
    <cellStyle name="Cálculo 2 5 5 3" xfId="4086" xr:uid="{D421847F-CE4D-42A7-B9AC-B2500A5BEB09}"/>
    <cellStyle name="Cálculo 2 5 5 3 2" xfId="4087" xr:uid="{FC042721-CECF-4D87-9BEC-26B9FCBDD9E6}"/>
    <cellStyle name="Cálculo 2 5 5 3 2 2" xfId="4088" xr:uid="{C95F4741-DA80-48B2-8645-A35AC9C9BFE4}"/>
    <cellStyle name="Cálculo 2 5 5 3 3" xfId="4089" xr:uid="{7C5ED731-4E68-4E8E-B09C-E24C9E904164}"/>
    <cellStyle name="Cálculo 2 5 5 4" xfId="4090" xr:uid="{0C43A6D3-0C8D-4438-B440-D47896EC1088}"/>
    <cellStyle name="Cálculo 2 5 6" xfId="4091" xr:uid="{59DA616B-8B32-4ADD-9225-03BFFC21F49D}"/>
    <cellStyle name="Cálculo 2 5 6 2" xfId="4092" xr:uid="{048B4CF4-4AAF-499C-B64D-4CBCF80B1101}"/>
    <cellStyle name="Cálculo 2 5 6 2 2" xfId="4093" xr:uid="{4E9E26E7-A440-4DAD-8912-F252732A6AEE}"/>
    <cellStyle name="Cálculo 2 5 6 3" xfId="4094" xr:uid="{44257757-00F2-434B-9D90-D465109AC800}"/>
    <cellStyle name="Cálculo 2 5 7" xfId="4095" xr:uid="{FEE7C8B3-6857-4579-8D2D-F5B11C2BC1F4}"/>
    <cellStyle name="Cálculo 2 5 7 2" xfId="4096" xr:uid="{8017CFCE-31F6-426A-A28F-519E2EC69DBA}"/>
    <cellStyle name="Cálculo 2 5 7 2 2" xfId="4097" xr:uid="{E7D5FAAC-6C7C-495C-9D52-EE6792899F1B}"/>
    <cellStyle name="Cálculo 2 5 7 3" xfId="4098" xr:uid="{DFD18442-ADDC-4A11-9138-E85069653F58}"/>
    <cellStyle name="Cálculo 2 5 8" xfId="4099" xr:uid="{FD2DD7E7-6301-489E-9FA2-32FE7113AE4E}"/>
    <cellStyle name="Cálculo 2 6" xfId="4100" xr:uid="{2A476791-3A73-4547-80B9-C9A0923F1797}"/>
    <cellStyle name="Cálculo 2 6 2" xfId="4101" xr:uid="{8421A67F-758B-46C0-818E-29BB4A7346EF}"/>
    <cellStyle name="Cálculo 2 6 2 2" xfId="4102" xr:uid="{8E6A4DFF-FD62-4A66-9F43-324D15B0C18B}"/>
    <cellStyle name="Cálculo 2 6 2 2 2" xfId="4103" xr:uid="{63FCA503-3E67-4AB2-95E4-AE6FAE41A917}"/>
    <cellStyle name="Cálculo 2 6 2 2 2 2" xfId="4104" xr:uid="{ED0A62CF-71C9-48BA-8D1A-3996FA53FF88}"/>
    <cellStyle name="Cálculo 2 6 2 2 2 2 2" xfId="4105" xr:uid="{D5575676-C7E8-428A-A0BE-B69DCA48F7EF}"/>
    <cellStyle name="Cálculo 2 6 2 2 2 2 2 2" xfId="4106" xr:uid="{F56CD02D-F214-4C23-9FFE-255B2C1A9815}"/>
    <cellStyle name="Cálculo 2 6 2 2 2 2 2 2 2" xfId="4107" xr:uid="{4085C6AD-66E5-4761-B477-AE04290B663B}"/>
    <cellStyle name="Cálculo 2 6 2 2 2 2 2 3" xfId="4108" xr:uid="{8F9B1FF9-0462-4B51-8973-501E688BEB3E}"/>
    <cellStyle name="Cálculo 2 6 2 2 2 2 3" xfId="4109" xr:uid="{15A23840-B345-42DD-888D-DEEDE59B1F63}"/>
    <cellStyle name="Cálculo 2 6 2 2 2 2 3 2" xfId="4110" xr:uid="{22EBC6BA-39A4-4726-AF19-0C00C837BB73}"/>
    <cellStyle name="Cálculo 2 6 2 2 2 2 3 2 2" xfId="4111" xr:uid="{64178874-21EC-488C-A49D-10ABD0766E35}"/>
    <cellStyle name="Cálculo 2 6 2 2 2 2 3 3" xfId="4112" xr:uid="{5BD89E5E-0332-433C-9580-99BB7084F996}"/>
    <cellStyle name="Cálculo 2 6 2 2 2 2 4" xfId="4113" xr:uid="{E8A06906-877C-4E6C-924C-B9A993D44D6F}"/>
    <cellStyle name="Cálculo 2 6 2 2 2 3" xfId="4114" xr:uid="{E6EB9B81-A0C7-4AEB-8C69-1882098218BA}"/>
    <cellStyle name="Cálculo 2 6 2 2 2 3 2" xfId="4115" xr:uid="{C2214318-8A29-44CF-9AE8-0544BBA827CC}"/>
    <cellStyle name="Cálculo 2 6 2 2 2 3 2 2" xfId="4116" xr:uid="{040184FA-16B6-444E-81A7-160C802B7E1E}"/>
    <cellStyle name="Cálculo 2 6 2 2 2 3 3" xfId="4117" xr:uid="{85F430AD-8ADE-47D8-9EF1-24BFC8E27637}"/>
    <cellStyle name="Cálculo 2 6 2 2 2 4" xfId="4118" xr:uid="{C03C8425-9C9B-4F67-9C86-C317ECCBE06D}"/>
    <cellStyle name="Cálculo 2 6 2 2 2 4 2" xfId="4119" xr:uid="{D23B126A-8A69-480A-BB02-3B9F4644CFBB}"/>
    <cellStyle name="Cálculo 2 6 2 2 2 4 2 2" xfId="4120" xr:uid="{DA8376FC-B821-4AE8-96B9-C49E90DEF0BF}"/>
    <cellStyle name="Cálculo 2 6 2 2 2 4 3" xfId="4121" xr:uid="{8A5AD989-8DAD-42A5-A8B9-510A1055EAE5}"/>
    <cellStyle name="Cálculo 2 6 2 2 2 5" xfId="4122" xr:uid="{CC7EC0A0-02C6-43ED-8F27-98E0DF6D9AAE}"/>
    <cellStyle name="Cálculo 2 6 2 2 3" xfId="4123" xr:uid="{D720468C-33F1-46DE-B45C-EB2E4519710F}"/>
    <cellStyle name="Cálculo 2 6 2 2 3 2" xfId="4124" xr:uid="{32677BF0-BD9B-45B8-810D-8B93F3FFB2B4}"/>
    <cellStyle name="Cálculo 2 6 2 2 3 2 2" xfId="4125" xr:uid="{FAA94827-5C2E-4C20-B9BE-A6C914AF8F83}"/>
    <cellStyle name="Cálculo 2 6 2 2 3 2 2 2" xfId="4126" xr:uid="{88DD160F-FD35-4B57-B4A9-AE3B31B99F5F}"/>
    <cellStyle name="Cálculo 2 6 2 2 3 2 3" xfId="4127" xr:uid="{E8A8F936-A8F8-4B78-8171-53AA9126DA82}"/>
    <cellStyle name="Cálculo 2 6 2 2 3 3" xfId="4128" xr:uid="{F52D9A55-AFC4-41B5-B464-581859FC5B88}"/>
    <cellStyle name="Cálculo 2 6 2 2 3 3 2" xfId="4129" xr:uid="{6EFBF2F0-8EDE-4E07-AD11-ED6209FC2E18}"/>
    <cellStyle name="Cálculo 2 6 2 2 3 3 2 2" xfId="4130" xr:uid="{CC27C507-3B47-461B-8E1C-F3E5D6AFE64F}"/>
    <cellStyle name="Cálculo 2 6 2 2 3 3 3" xfId="4131" xr:uid="{EA75D99D-6C97-4B72-98D5-A13F42B4DB5C}"/>
    <cellStyle name="Cálculo 2 6 2 2 3 4" xfId="4132" xr:uid="{1B7A758E-0E27-46EA-B400-5E1ACADAEEDD}"/>
    <cellStyle name="Cálculo 2 6 2 2 4" xfId="4133" xr:uid="{7648B3BC-13CA-4599-8107-87BDB626883F}"/>
    <cellStyle name="Cálculo 2 6 2 2 4 2" xfId="4134" xr:uid="{C28D5DDC-9BC3-4260-91AC-E2EF4E0C0197}"/>
    <cellStyle name="Cálculo 2 6 2 2 4 2 2" xfId="4135" xr:uid="{5E05F3F1-B49B-403C-B1D2-FFF9C1086DE2}"/>
    <cellStyle name="Cálculo 2 6 2 2 4 3" xfId="4136" xr:uid="{62779F6A-0BD2-409C-8031-517FC8103E16}"/>
    <cellStyle name="Cálculo 2 6 2 2 5" xfId="4137" xr:uid="{FF9CD379-3ADC-4FA8-BE2D-ADCA258D1AA0}"/>
    <cellStyle name="Cálculo 2 6 2 2 5 2" xfId="4138" xr:uid="{B307DD8F-6E6A-4C49-99D6-AB59C08D5F02}"/>
    <cellStyle name="Cálculo 2 6 2 2 5 2 2" xfId="4139" xr:uid="{02D5A808-BA59-4BC2-88EA-25CEDB7229BE}"/>
    <cellStyle name="Cálculo 2 6 2 2 5 3" xfId="4140" xr:uid="{A0498C35-2FA2-4363-BEBB-C75368DEBE14}"/>
    <cellStyle name="Cálculo 2 6 2 2 6" xfId="4141" xr:uid="{656A290B-2E0D-4140-8A55-D386509447C0}"/>
    <cellStyle name="Cálculo 2 6 2 3" xfId="4142" xr:uid="{A2BD1B5D-5075-46E1-B5F5-92D02A2EBC68}"/>
    <cellStyle name="Cálculo 2 6 2 3 2" xfId="4143" xr:uid="{AE4C5F59-085C-4B20-B68F-AC352ACB174B}"/>
    <cellStyle name="Cálculo 2 6 2 3 2 2" xfId="4144" xr:uid="{C6297A2A-DD74-4440-A77D-B215F6E3794C}"/>
    <cellStyle name="Cálculo 2 6 2 3 2 2 2" xfId="4145" xr:uid="{BEF084B0-551A-4F41-9B19-AB3374844440}"/>
    <cellStyle name="Cálculo 2 6 2 3 2 2 2 2" xfId="4146" xr:uid="{E8A0896C-65F5-493B-8DCA-B6D1B8E8080D}"/>
    <cellStyle name="Cálculo 2 6 2 3 2 2 3" xfId="4147" xr:uid="{E4784282-CA70-4830-B888-413817FED406}"/>
    <cellStyle name="Cálculo 2 6 2 3 2 3" xfId="4148" xr:uid="{63835F29-8427-489C-AE54-41A84A32CF1B}"/>
    <cellStyle name="Cálculo 2 6 2 3 2 3 2" xfId="4149" xr:uid="{65FAA685-B2AE-490C-B0CA-1EA5AB92004A}"/>
    <cellStyle name="Cálculo 2 6 2 3 2 3 2 2" xfId="4150" xr:uid="{EF5A175C-A837-498B-85F7-EEAAEAB22E13}"/>
    <cellStyle name="Cálculo 2 6 2 3 2 3 3" xfId="4151" xr:uid="{61992EAD-7224-4B50-AFE8-A37273723EC2}"/>
    <cellStyle name="Cálculo 2 6 2 3 2 4" xfId="4152" xr:uid="{69913525-3AC1-4516-A1BC-25DC0D05C34F}"/>
    <cellStyle name="Cálculo 2 6 2 3 3" xfId="4153" xr:uid="{C72A41DB-DD7B-4A3E-BB30-4259A7E068EB}"/>
    <cellStyle name="Cálculo 2 6 2 3 3 2" xfId="4154" xr:uid="{A4328DFE-445C-4D1F-9AAC-69C34D8BDB02}"/>
    <cellStyle name="Cálculo 2 6 2 3 3 2 2" xfId="4155" xr:uid="{4942866E-53B9-40EC-9BBE-F911976F9546}"/>
    <cellStyle name="Cálculo 2 6 2 3 3 3" xfId="4156" xr:uid="{791B4C80-B65E-448E-AC26-6B21C30D14C9}"/>
    <cellStyle name="Cálculo 2 6 2 3 4" xfId="4157" xr:uid="{55C053BD-5AA9-45F4-9743-3944D60AABF2}"/>
    <cellStyle name="Cálculo 2 6 2 3 4 2" xfId="4158" xr:uid="{C0D88E7F-9687-4031-8F9D-81C72CD7EC74}"/>
    <cellStyle name="Cálculo 2 6 2 3 4 2 2" xfId="4159" xr:uid="{B3B08C45-76AC-400E-B9B6-A56BD9DA90BC}"/>
    <cellStyle name="Cálculo 2 6 2 3 4 3" xfId="4160" xr:uid="{49F868F2-CCC7-4572-808B-4169D8DBD509}"/>
    <cellStyle name="Cálculo 2 6 2 3 5" xfId="4161" xr:uid="{241D70EF-C1CD-47A5-BDB8-4D764C3819F5}"/>
    <cellStyle name="Cálculo 2 6 2 4" xfId="4162" xr:uid="{CA54A03D-8CDA-4B94-BB43-7879B508C325}"/>
    <cellStyle name="Cálculo 2 6 2 4 2" xfId="4163" xr:uid="{28C62C10-4589-4C29-8C98-33E5EFC176C0}"/>
    <cellStyle name="Cálculo 2 6 2 4 2 2" xfId="4164" xr:uid="{BFE4085D-5CE5-4F4E-961A-C3C480F22A95}"/>
    <cellStyle name="Cálculo 2 6 2 4 2 2 2" xfId="4165" xr:uid="{42100387-2E95-4F5C-96B8-1679A040B157}"/>
    <cellStyle name="Cálculo 2 6 2 4 2 3" xfId="4166" xr:uid="{75F4EF58-FD5E-4548-86DC-2D0579C32289}"/>
    <cellStyle name="Cálculo 2 6 2 4 3" xfId="4167" xr:uid="{539F7D3E-3664-4E2F-8367-54E7C8B06648}"/>
    <cellStyle name="Cálculo 2 6 2 4 3 2" xfId="4168" xr:uid="{A3FFFB28-9361-42ED-B8C1-AC5334CDED80}"/>
    <cellStyle name="Cálculo 2 6 2 4 3 2 2" xfId="4169" xr:uid="{C336B1B8-562C-44D5-8E10-EBE2A2F66880}"/>
    <cellStyle name="Cálculo 2 6 2 4 3 3" xfId="4170" xr:uid="{9DC77650-13A7-4E81-AB9E-F9D3B9885E24}"/>
    <cellStyle name="Cálculo 2 6 2 4 4" xfId="4171" xr:uid="{E3A290CA-AFE0-467F-B9D0-EFC01198C20D}"/>
    <cellStyle name="Cálculo 2 6 2 5" xfId="4172" xr:uid="{B1D90F74-0F05-4828-B1E7-6575E8CF7656}"/>
    <cellStyle name="Cálculo 2 6 2 5 2" xfId="4173" xr:uid="{CDCA81DB-1949-4380-969D-116EFB75030F}"/>
    <cellStyle name="Cálculo 2 6 2 5 2 2" xfId="4174" xr:uid="{06014D45-3529-423A-BDDC-3226440FB544}"/>
    <cellStyle name="Cálculo 2 6 2 5 3" xfId="4175" xr:uid="{70F7E19E-3D54-485B-A9FE-4817F55EBFC5}"/>
    <cellStyle name="Cálculo 2 6 2 6" xfId="4176" xr:uid="{A89AEA43-DF68-45A4-9D87-FD1E106C9CCA}"/>
    <cellStyle name="Cálculo 2 6 2 6 2" xfId="4177" xr:uid="{30F5C453-D275-4DCB-AFF4-6821AAC7E511}"/>
    <cellStyle name="Cálculo 2 6 2 6 2 2" xfId="4178" xr:uid="{B0186041-E10D-49D1-B049-A07369634408}"/>
    <cellStyle name="Cálculo 2 6 2 6 3" xfId="4179" xr:uid="{12D22A2C-A335-4B32-BA66-E3B8E8764E1A}"/>
    <cellStyle name="Cálculo 2 6 2 7" xfId="4180" xr:uid="{DE4EFBD7-931C-4F9A-AA26-CDF4D3CB333D}"/>
    <cellStyle name="Cálculo 2 6 3" xfId="4181" xr:uid="{38ECA2E7-2ADE-4C8C-877E-687397751066}"/>
    <cellStyle name="Cálculo 2 6 3 2" xfId="4182" xr:uid="{D0E7C013-54B5-4530-BC3D-3133F0A015B7}"/>
    <cellStyle name="Cálculo 2 6 3 2 2" xfId="4183" xr:uid="{6EB877B1-7BA8-4B99-A4B8-472E88BD5B3D}"/>
    <cellStyle name="Cálculo 2 6 3 2 2 2" xfId="4184" xr:uid="{BE902546-3665-4BCB-8A88-D6E93999BF3E}"/>
    <cellStyle name="Cálculo 2 6 3 2 2 2 2" xfId="4185" xr:uid="{CC624989-B00B-4E3C-B415-F28D90A47355}"/>
    <cellStyle name="Cálculo 2 6 3 2 2 2 2 2" xfId="4186" xr:uid="{E2C49727-ED34-44A4-B19F-9709E3B01179}"/>
    <cellStyle name="Cálculo 2 6 3 2 2 2 3" xfId="4187" xr:uid="{AF9450AC-4DD5-4584-B1E6-C9104A3D65CF}"/>
    <cellStyle name="Cálculo 2 6 3 2 2 3" xfId="4188" xr:uid="{847D373A-0121-48C1-A965-526F59978533}"/>
    <cellStyle name="Cálculo 2 6 3 2 2 3 2" xfId="4189" xr:uid="{A46E376E-D642-4E16-AE3E-95BB28070081}"/>
    <cellStyle name="Cálculo 2 6 3 2 2 3 2 2" xfId="4190" xr:uid="{B7BD350B-D896-45DF-AD3B-F641068850A3}"/>
    <cellStyle name="Cálculo 2 6 3 2 2 3 3" xfId="4191" xr:uid="{9DFB0F74-1DE7-40AD-A2CF-1D5D5F71915B}"/>
    <cellStyle name="Cálculo 2 6 3 2 2 4" xfId="4192" xr:uid="{7DDEFC68-6BFA-435B-8502-CB234C3E8EA9}"/>
    <cellStyle name="Cálculo 2 6 3 2 3" xfId="4193" xr:uid="{5EC0EECF-AD90-4804-8437-1001F9266B8B}"/>
    <cellStyle name="Cálculo 2 6 3 2 3 2" xfId="4194" xr:uid="{7197D442-98D9-4586-9304-DD88609F2DA3}"/>
    <cellStyle name="Cálculo 2 6 3 2 3 2 2" xfId="4195" xr:uid="{5F89DFE2-E966-466F-B51D-4D4DBC44DC76}"/>
    <cellStyle name="Cálculo 2 6 3 2 3 3" xfId="4196" xr:uid="{F0029478-A820-427F-B8F1-69E520654BEA}"/>
    <cellStyle name="Cálculo 2 6 3 2 4" xfId="4197" xr:uid="{90B8E73B-B6AA-46B1-BD69-4E40B5681B02}"/>
    <cellStyle name="Cálculo 2 6 3 2 4 2" xfId="4198" xr:uid="{E8440164-865B-433F-B234-8F13D78B85EC}"/>
    <cellStyle name="Cálculo 2 6 3 2 4 2 2" xfId="4199" xr:uid="{E19B0212-5118-410A-B079-29087B544D83}"/>
    <cellStyle name="Cálculo 2 6 3 2 4 3" xfId="4200" xr:uid="{EE5151ED-4EEE-4D7C-9CCB-7E0C6E8479F8}"/>
    <cellStyle name="Cálculo 2 6 3 2 5" xfId="4201" xr:uid="{0A84FF3D-C9CF-4F1A-A852-3A1FCFE3B4A9}"/>
    <cellStyle name="Cálculo 2 6 3 3" xfId="4202" xr:uid="{3FD71071-07C9-4A11-A34C-525374CB31CB}"/>
    <cellStyle name="Cálculo 2 6 3 3 2" xfId="4203" xr:uid="{D502F93A-123A-46BD-8C80-EFD42A5298BC}"/>
    <cellStyle name="Cálculo 2 6 3 3 2 2" xfId="4204" xr:uid="{15A5664C-E9C5-420C-9CDC-9326812F0970}"/>
    <cellStyle name="Cálculo 2 6 3 3 2 2 2" xfId="4205" xr:uid="{61313CF8-4A20-481F-8D86-335AABFC5B31}"/>
    <cellStyle name="Cálculo 2 6 3 3 2 3" xfId="4206" xr:uid="{6BE869BA-0110-4BF2-B6AD-F29DE947B3CD}"/>
    <cellStyle name="Cálculo 2 6 3 3 3" xfId="4207" xr:uid="{962CDBD4-704F-4D02-98F9-4B2F44E8D4DB}"/>
    <cellStyle name="Cálculo 2 6 3 3 3 2" xfId="4208" xr:uid="{3FFCED82-8C4E-4534-B94D-F51C6B026AA6}"/>
    <cellStyle name="Cálculo 2 6 3 3 3 2 2" xfId="4209" xr:uid="{5EF01C52-5A7C-490D-AF27-8E0B3EDE6A6F}"/>
    <cellStyle name="Cálculo 2 6 3 3 3 3" xfId="4210" xr:uid="{E2B2C34B-154E-4FDB-90EB-0ADA647F5027}"/>
    <cellStyle name="Cálculo 2 6 3 3 4" xfId="4211" xr:uid="{7D97194E-2DA6-4824-8ED3-DE9CBBD4F9A9}"/>
    <cellStyle name="Cálculo 2 6 3 4" xfId="4212" xr:uid="{5D8F653E-5800-4EF3-A557-3E09DA1511AB}"/>
    <cellStyle name="Cálculo 2 6 3 4 2" xfId="4213" xr:uid="{7819747E-0D00-4C77-98BB-E4ACB16E19BF}"/>
    <cellStyle name="Cálculo 2 6 3 4 2 2" xfId="4214" xr:uid="{75657134-2A84-49CF-9A2A-5D004D4989D9}"/>
    <cellStyle name="Cálculo 2 6 3 4 3" xfId="4215" xr:uid="{F5ADA569-FC3B-43A5-9754-58744731487B}"/>
    <cellStyle name="Cálculo 2 6 3 5" xfId="4216" xr:uid="{21CDD032-63F9-478E-919F-F26385E5A04E}"/>
    <cellStyle name="Cálculo 2 6 3 5 2" xfId="4217" xr:uid="{59D763B9-847A-4CEE-BB14-79CADC7B7B6A}"/>
    <cellStyle name="Cálculo 2 6 3 5 2 2" xfId="4218" xr:uid="{DF4CEA20-2C56-45BB-8903-138E12A01714}"/>
    <cellStyle name="Cálculo 2 6 3 5 3" xfId="4219" xr:uid="{7901B294-C5D4-4812-9552-094FDC7343F9}"/>
    <cellStyle name="Cálculo 2 6 3 6" xfId="4220" xr:uid="{762C601C-68E2-4C08-B67A-53C82C7BFA35}"/>
    <cellStyle name="Cálculo 2 6 4" xfId="4221" xr:uid="{2B9C4933-5699-4991-BFF3-BFC20A4B9FC8}"/>
    <cellStyle name="Cálculo 2 6 4 2" xfId="4222" xr:uid="{E973378B-3248-4090-9933-782CF7517F94}"/>
    <cellStyle name="Cálculo 2 6 4 2 2" xfId="4223" xr:uid="{41D11EA9-16E9-4AE8-B477-B43253DD68DC}"/>
    <cellStyle name="Cálculo 2 6 4 2 2 2" xfId="4224" xr:uid="{86EE0E9B-9305-4ECD-A48B-6B34811BDB44}"/>
    <cellStyle name="Cálculo 2 6 4 2 2 2 2" xfId="4225" xr:uid="{1C8B3B93-F068-4F30-943D-61CD3EAC508C}"/>
    <cellStyle name="Cálculo 2 6 4 2 2 3" xfId="4226" xr:uid="{27A7AD94-C54B-4030-A6DD-0B1895A7DB61}"/>
    <cellStyle name="Cálculo 2 6 4 2 3" xfId="4227" xr:uid="{86DFEC9C-CBEC-4650-9505-C3F5A8F0CF91}"/>
    <cellStyle name="Cálculo 2 6 4 2 3 2" xfId="4228" xr:uid="{793A2FAE-ECB5-48F2-82CA-5508EAB9A3D8}"/>
    <cellStyle name="Cálculo 2 6 4 2 3 2 2" xfId="4229" xr:uid="{AD2C1447-2746-44A3-8D1A-F9FBD4274C7E}"/>
    <cellStyle name="Cálculo 2 6 4 2 3 3" xfId="4230" xr:uid="{3A80F68D-64D0-4030-9CE1-BB867662A8A1}"/>
    <cellStyle name="Cálculo 2 6 4 2 4" xfId="4231" xr:uid="{A0F55E32-0448-43ED-AF96-56921B774F50}"/>
    <cellStyle name="Cálculo 2 6 4 3" xfId="4232" xr:uid="{1A0B5F0C-CB69-4EA2-83F1-31D7C33F64B0}"/>
    <cellStyle name="Cálculo 2 6 4 3 2" xfId="4233" xr:uid="{A0EB39D7-ED08-499A-A52C-E3C00FE7EAE2}"/>
    <cellStyle name="Cálculo 2 6 4 3 2 2" xfId="4234" xr:uid="{8308383C-FA4C-455D-AC94-C59CC0E0DB98}"/>
    <cellStyle name="Cálculo 2 6 4 3 3" xfId="4235" xr:uid="{0981928B-0F7C-465F-A41A-AFE7759847F4}"/>
    <cellStyle name="Cálculo 2 6 4 4" xfId="4236" xr:uid="{50B87887-017C-4B4B-A8D6-FF9A6749B408}"/>
    <cellStyle name="Cálculo 2 6 4 4 2" xfId="4237" xr:uid="{8A9BBEA6-EECF-4489-90E0-15955918EB67}"/>
    <cellStyle name="Cálculo 2 6 4 4 2 2" xfId="4238" xr:uid="{20895174-9BB6-44B1-B22E-095D27558D68}"/>
    <cellStyle name="Cálculo 2 6 4 4 3" xfId="4239" xr:uid="{6D3C1A4A-1C4D-4736-B2BC-5AA8A7F76C1B}"/>
    <cellStyle name="Cálculo 2 6 4 5" xfId="4240" xr:uid="{623C49F4-4757-4627-9015-F87483C38671}"/>
    <cellStyle name="Cálculo 2 6 5" xfId="4241" xr:uid="{248D78C6-E1AD-4A51-82B5-AC1336AE399A}"/>
    <cellStyle name="Cálculo 2 6 5 2" xfId="4242" xr:uid="{FD49F647-0CF5-4B42-A1AA-665D13383FB3}"/>
    <cellStyle name="Cálculo 2 6 5 2 2" xfId="4243" xr:uid="{40D09D6B-D66F-4D0E-8A15-19D4E4D9897B}"/>
    <cellStyle name="Cálculo 2 6 5 2 2 2" xfId="4244" xr:uid="{F65FDB2D-40A1-4BEA-ACDC-6FA6557557EE}"/>
    <cellStyle name="Cálculo 2 6 5 2 3" xfId="4245" xr:uid="{C061E01D-C02C-4DF2-A708-9AE6F124F2D7}"/>
    <cellStyle name="Cálculo 2 6 5 3" xfId="4246" xr:uid="{AB290B95-DDA3-43D3-BD26-C3820673D3BA}"/>
    <cellStyle name="Cálculo 2 6 5 3 2" xfId="4247" xr:uid="{E8E8CAF0-D962-4D0F-87EF-121118F17AB3}"/>
    <cellStyle name="Cálculo 2 6 5 3 2 2" xfId="4248" xr:uid="{A61715A5-C413-4AD6-B3FE-9D8B15F006C3}"/>
    <cellStyle name="Cálculo 2 6 5 3 3" xfId="4249" xr:uid="{E6CB1D66-FB8F-4B77-BFF7-58A18059CC9C}"/>
    <cellStyle name="Cálculo 2 6 5 4" xfId="4250" xr:uid="{6BF8A39F-6F44-4F26-AFAC-818B7AC67336}"/>
    <cellStyle name="Cálculo 2 6 6" xfId="4251" xr:uid="{D3B74624-4C6D-458F-A96B-13D2364E0FA0}"/>
    <cellStyle name="Cálculo 2 6 6 2" xfId="4252" xr:uid="{664CA033-2E1F-4D68-AF7B-5F2B05595C0C}"/>
    <cellStyle name="Cálculo 2 6 6 2 2" xfId="4253" xr:uid="{DA804F5B-85EB-41F9-8B92-FB4BF9B6F102}"/>
    <cellStyle name="Cálculo 2 6 6 3" xfId="4254" xr:uid="{330C2B91-518E-47FF-AA2F-DE1C7DA1F628}"/>
    <cellStyle name="Cálculo 2 6 7" xfId="4255" xr:uid="{26D00FEC-D24F-4806-B82A-534DB003A521}"/>
    <cellStyle name="Cálculo 2 6 7 2" xfId="4256" xr:uid="{10937F7D-66AA-4B9C-A94D-39DE56260982}"/>
    <cellStyle name="Cálculo 2 6 7 2 2" xfId="4257" xr:uid="{43C5E5A2-1E02-455A-952F-F51EB9367C0B}"/>
    <cellStyle name="Cálculo 2 6 7 3" xfId="4258" xr:uid="{48B961C0-D5FC-447F-B372-289E4853103C}"/>
    <cellStyle name="Cálculo 2 6 8" xfId="4259" xr:uid="{93AF0EFA-E539-4056-965F-30DE09BE045B}"/>
    <cellStyle name="Cálculo 2 7" xfId="4260" xr:uid="{3E461545-B94C-4846-A72A-8E1B4D82C400}"/>
    <cellStyle name="Cálculo 2 7 2" xfId="4261" xr:uid="{2D84FCC9-BE03-4D7E-9294-EA18EB7879BF}"/>
    <cellStyle name="Cálculo 2 7 2 2" xfId="4262" xr:uid="{B9CA9BFE-0F69-4593-94C3-8EEDFAB12A3D}"/>
    <cellStyle name="Cálculo 2 7 2 2 2" xfId="4263" xr:uid="{BB370D4C-6CBE-43CE-B451-19DCCAC56F6A}"/>
    <cellStyle name="Cálculo 2 7 2 2 2 2" xfId="4264" xr:uid="{CF81653B-F6F2-4967-AD5E-33DF67E1F737}"/>
    <cellStyle name="Cálculo 2 7 2 2 2 2 2" xfId="4265" xr:uid="{D40278B3-27B4-4323-A7D7-6D42AE27ED0E}"/>
    <cellStyle name="Cálculo 2 7 2 2 2 2 2 2" xfId="4266" xr:uid="{AC91E6F8-E4AF-4C35-99E2-17E72C755875}"/>
    <cellStyle name="Cálculo 2 7 2 2 2 2 3" xfId="4267" xr:uid="{EB1CBF7A-91BF-4AD3-863B-D9941F695CDA}"/>
    <cellStyle name="Cálculo 2 7 2 2 2 3" xfId="4268" xr:uid="{A61A7F42-50CB-48A0-B260-8DAF7BDE2097}"/>
    <cellStyle name="Cálculo 2 7 2 2 2 3 2" xfId="4269" xr:uid="{CF6D134E-69A7-498B-B5F1-4D0E9D34222F}"/>
    <cellStyle name="Cálculo 2 7 2 2 2 3 2 2" xfId="4270" xr:uid="{554CF415-33B4-4F32-B1EB-8BA5C1211DBB}"/>
    <cellStyle name="Cálculo 2 7 2 2 2 3 3" xfId="4271" xr:uid="{B2671C76-0F71-4A4F-8ED4-14D93788D86F}"/>
    <cellStyle name="Cálculo 2 7 2 2 2 4" xfId="4272" xr:uid="{C169574C-AB99-4801-B5D2-5A06D307AE6D}"/>
    <cellStyle name="Cálculo 2 7 2 2 3" xfId="4273" xr:uid="{372C4A0E-836E-4F46-AC92-5C2DA7F08C23}"/>
    <cellStyle name="Cálculo 2 7 2 2 3 2" xfId="4274" xr:uid="{58041046-2557-40FB-9A84-8EF138DFBB3F}"/>
    <cellStyle name="Cálculo 2 7 2 2 3 2 2" xfId="4275" xr:uid="{40A74B76-DEB2-49B6-8C93-F3D7A092D8C0}"/>
    <cellStyle name="Cálculo 2 7 2 2 3 3" xfId="4276" xr:uid="{E2CE1538-1FDD-43D2-9223-05E00B7A95DD}"/>
    <cellStyle name="Cálculo 2 7 2 2 4" xfId="4277" xr:uid="{0DD9EBA6-D554-4915-9813-7DF9D4222A62}"/>
    <cellStyle name="Cálculo 2 7 2 2 4 2" xfId="4278" xr:uid="{28586509-E3E2-4655-8778-EC94061D26F0}"/>
    <cellStyle name="Cálculo 2 7 2 2 4 2 2" xfId="4279" xr:uid="{63BF2A59-5605-4D06-8833-AEF3D142DA18}"/>
    <cellStyle name="Cálculo 2 7 2 2 4 3" xfId="4280" xr:uid="{BDA9E711-7B18-4766-9826-C0B394116D83}"/>
    <cellStyle name="Cálculo 2 7 2 2 5" xfId="4281" xr:uid="{9A47B2C0-707B-4C81-9A66-C8C948A45F7C}"/>
    <cellStyle name="Cálculo 2 7 2 3" xfId="4282" xr:uid="{EA6DDDEF-E6BC-43A2-BEF0-A1359017935B}"/>
    <cellStyle name="Cálculo 2 7 2 3 2" xfId="4283" xr:uid="{D86444F2-0EAA-4687-897B-BE99EB494444}"/>
    <cellStyle name="Cálculo 2 7 2 3 2 2" xfId="4284" xr:uid="{E18BF3DB-7309-444E-8F56-7D39E9FBEAA2}"/>
    <cellStyle name="Cálculo 2 7 2 3 2 2 2" xfId="4285" xr:uid="{833A3E30-3FD8-49DB-ABD9-C07DC15BC1AF}"/>
    <cellStyle name="Cálculo 2 7 2 3 2 3" xfId="4286" xr:uid="{E69598BE-D7BB-49B5-8370-E150BB23CE74}"/>
    <cellStyle name="Cálculo 2 7 2 3 3" xfId="4287" xr:uid="{B4507D63-68B4-4672-B54A-37626F824A2A}"/>
    <cellStyle name="Cálculo 2 7 2 3 3 2" xfId="4288" xr:uid="{1CA6CF5E-8B94-4953-9BEB-327DEBCE0505}"/>
    <cellStyle name="Cálculo 2 7 2 3 3 2 2" xfId="4289" xr:uid="{48A4EA18-B306-4CB1-9014-51663DE64F65}"/>
    <cellStyle name="Cálculo 2 7 2 3 3 3" xfId="4290" xr:uid="{21728231-0C88-423A-9F21-EB9CFD129E47}"/>
    <cellStyle name="Cálculo 2 7 2 3 4" xfId="4291" xr:uid="{41ABC350-598B-4E54-83E1-EF980CE5EA85}"/>
    <cellStyle name="Cálculo 2 7 2 4" xfId="4292" xr:uid="{3A37572C-9390-4186-96C3-B97E568963BF}"/>
    <cellStyle name="Cálculo 2 7 2 4 2" xfId="4293" xr:uid="{04A01568-5AE2-4542-941E-9FCE94A6EEEE}"/>
    <cellStyle name="Cálculo 2 7 2 4 2 2" xfId="4294" xr:uid="{D123D57C-3690-42BE-9BF7-DCA8E4903550}"/>
    <cellStyle name="Cálculo 2 7 2 4 3" xfId="4295" xr:uid="{BA51C116-05E8-4C47-A3D6-A06F4035F01E}"/>
    <cellStyle name="Cálculo 2 7 2 5" xfId="4296" xr:uid="{B8F59842-A56C-44BC-B44A-4EFDC17888E1}"/>
    <cellStyle name="Cálculo 2 7 2 5 2" xfId="4297" xr:uid="{58A54606-CF5C-4D1A-9330-7CF3FE5BBBEB}"/>
    <cellStyle name="Cálculo 2 7 2 5 2 2" xfId="4298" xr:uid="{4D6F3BDE-BCF6-4A64-9D18-8E186DC2B20D}"/>
    <cellStyle name="Cálculo 2 7 2 5 3" xfId="4299" xr:uid="{3E98BECD-C5C2-4C15-9125-C6F2C06EA4DB}"/>
    <cellStyle name="Cálculo 2 7 2 6" xfId="4300" xr:uid="{83C7CFD9-6EFB-4E68-BFCC-E455741FD67C}"/>
    <cellStyle name="Cálculo 2 7 3" xfId="4301" xr:uid="{380DFBC2-22AF-4B3E-AE62-9A3CC85CA68D}"/>
    <cellStyle name="Cálculo 2 7 3 2" xfId="4302" xr:uid="{4839B3CE-2780-4E72-AD76-B1ED467F088C}"/>
    <cellStyle name="Cálculo 2 7 3 2 2" xfId="4303" xr:uid="{6C578A06-C87D-44C3-ACC2-94CEDBDE3525}"/>
    <cellStyle name="Cálculo 2 7 3 2 2 2" xfId="4304" xr:uid="{E3DECB08-3564-4819-B3A0-4B90CE677AF9}"/>
    <cellStyle name="Cálculo 2 7 3 2 2 2 2" xfId="4305" xr:uid="{CADB6524-DEBE-4494-A422-00CDAA64C940}"/>
    <cellStyle name="Cálculo 2 7 3 2 2 3" xfId="4306" xr:uid="{E505EA8B-CCD3-4688-9F00-C229B1433CF6}"/>
    <cellStyle name="Cálculo 2 7 3 2 3" xfId="4307" xr:uid="{A44ADEEA-0E8E-4E8D-B20C-AD17432D621A}"/>
    <cellStyle name="Cálculo 2 7 3 2 3 2" xfId="4308" xr:uid="{ACE599B0-E183-4A23-8E69-ADED8A18D62D}"/>
    <cellStyle name="Cálculo 2 7 3 2 3 2 2" xfId="4309" xr:uid="{3EA8CEE7-1092-49A2-B9E1-90C1A283A3C6}"/>
    <cellStyle name="Cálculo 2 7 3 2 3 3" xfId="4310" xr:uid="{A654507B-43FB-43B3-8E71-1DBE1AA3D5D5}"/>
    <cellStyle name="Cálculo 2 7 3 2 4" xfId="4311" xr:uid="{C05185E4-1E28-43AD-915A-E687727C8A8B}"/>
    <cellStyle name="Cálculo 2 7 3 3" xfId="4312" xr:uid="{A1EB2C78-9650-4D33-A71B-F2A2D9719E3D}"/>
    <cellStyle name="Cálculo 2 7 3 3 2" xfId="4313" xr:uid="{CE04233A-C7E7-4037-8EE6-7D485A665529}"/>
    <cellStyle name="Cálculo 2 7 3 3 2 2" xfId="4314" xr:uid="{D4281F03-C0C0-4BD7-9028-83DC47994CAE}"/>
    <cellStyle name="Cálculo 2 7 3 3 3" xfId="4315" xr:uid="{68175882-62F3-4469-A0A0-4413C4F167B8}"/>
    <cellStyle name="Cálculo 2 7 3 4" xfId="4316" xr:uid="{0747663F-C9D5-4F02-9C4F-1F3F318567B7}"/>
    <cellStyle name="Cálculo 2 7 3 4 2" xfId="4317" xr:uid="{E622CAA5-CF26-4E7C-825A-119308A012B3}"/>
    <cellStyle name="Cálculo 2 7 3 4 2 2" xfId="4318" xr:uid="{38CFFA25-E2D7-4FA2-BED5-DD7552DFF21F}"/>
    <cellStyle name="Cálculo 2 7 3 4 3" xfId="4319" xr:uid="{2F9D2858-E690-4A20-94D8-6F9D497170B4}"/>
    <cellStyle name="Cálculo 2 7 3 5" xfId="4320" xr:uid="{91E9EDC7-8137-4454-83EC-F6D33E6194EE}"/>
    <cellStyle name="Cálculo 2 7 4" xfId="4321" xr:uid="{016833CF-DFA7-471F-8E4F-40C7FE35E8E9}"/>
    <cellStyle name="Cálculo 2 7 4 2" xfId="4322" xr:uid="{7038A9BE-D43B-4F0C-84B7-91DCCAB7CD06}"/>
    <cellStyle name="Cálculo 2 7 4 2 2" xfId="4323" xr:uid="{D7A31457-5442-41E7-935B-A30B67BB5019}"/>
    <cellStyle name="Cálculo 2 7 4 2 2 2" xfId="4324" xr:uid="{3DE61FD5-345D-4607-A3F9-E8A135972A88}"/>
    <cellStyle name="Cálculo 2 7 4 2 3" xfId="4325" xr:uid="{53D8FC64-DB8A-4E43-B061-2B8A291A975B}"/>
    <cellStyle name="Cálculo 2 7 4 3" xfId="4326" xr:uid="{4ED76694-FD57-43F8-91BB-E6D9613002E9}"/>
    <cellStyle name="Cálculo 2 7 4 3 2" xfId="4327" xr:uid="{39455174-3E58-471A-BEBB-D27557C52B0D}"/>
    <cellStyle name="Cálculo 2 7 4 3 2 2" xfId="4328" xr:uid="{DEEDD6B7-C189-4F45-ACE2-B99018CC983B}"/>
    <cellStyle name="Cálculo 2 7 4 3 3" xfId="4329" xr:uid="{6F1B5129-63B7-4628-8F0D-15A99ED0C2C7}"/>
    <cellStyle name="Cálculo 2 7 4 4" xfId="4330" xr:uid="{70C49B49-7759-4616-B5F5-39F04A9CC24D}"/>
    <cellStyle name="Cálculo 2 7 5" xfId="4331" xr:uid="{FE6D68E1-99E2-4793-B8B6-31606DE8AAA5}"/>
    <cellStyle name="Cálculo 2 7 5 2" xfId="4332" xr:uid="{ADCDA0E8-6283-47D8-84A5-BE02DDC1B01D}"/>
    <cellStyle name="Cálculo 2 7 5 2 2" xfId="4333" xr:uid="{ADC36E46-0259-4FEA-981C-4A7F219376FF}"/>
    <cellStyle name="Cálculo 2 7 5 3" xfId="4334" xr:uid="{8C0042F1-4BFE-435C-85E4-C28A73BA2826}"/>
    <cellStyle name="Cálculo 2 7 6" xfId="4335" xr:uid="{D5998615-82BB-4F4E-8F44-227F4E28F3FE}"/>
    <cellStyle name="Cálculo 2 7 6 2" xfId="4336" xr:uid="{ED65AFFF-CA75-40D6-8CFA-4ADA2745D605}"/>
    <cellStyle name="Cálculo 2 7 6 2 2" xfId="4337" xr:uid="{9320B004-343E-4744-A297-FCF6AC7FD74E}"/>
    <cellStyle name="Cálculo 2 7 6 3" xfId="4338" xr:uid="{F0B413FC-4215-4177-96FF-F2AE5F1D1C1C}"/>
    <cellStyle name="Cálculo 2 7 7" xfId="4339" xr:uid="{FC8A48D7-A173-47E0-9BAB-840102853614}"/>
    <cellStyle name="Cálculo 2 8" xfId="4340" xr:uid="{B58ED69B-4E53-4321-8DE3-206D07D9CF14}"/>
    <cellStyle name="Cálculo 2 8 2" xfId="4341" xr:uid="{6DCE5B32-394B-473E-A34B-96AA65618AB0}"/>
    <cellStyle name="Cálculo 2 8 2 2" xfId="4342" xr:uid="{B280FE53-94F3-4F16-B3EE-6CABDB077362}"/>
    <cellStyle name="Cálculo 2 8 2 2 2" xfId="4343" xr:uid="{4F9DE82E-CEFF-49A2-A6C4-1D42BBBBC0C9}"/>
    <cellStyle name="Cálculo 2 8 2 2 2 2" xfId="4344" xr:uid="{86A3460C-FBCE-4D92-AF1E-06F72A168D45}"/>
    <cellStyle name="Cálculo 2 8 2 2 2 2 2" xfId="4345" xr:uid="{923C0E6D-F853-481B-9BCE-3B01FE7006E4}"/>
    <cellStyle name="Cálculo 2 8 2 2 2 3" xfId="4346" xr:uid="{EC3FADEE-0098-45DD-9AAB-EBDFFBE6D7AD}"/>
    <cellStyle name="Cálculo 2 8 2 2 3" xfId="4347" xr:uid="{88435F62-9933-45A7-B028-3810C4903AF3}"/>
    <cellStyle name="Cálculo 2 8 2 2 3 2" xfId="4348" xr:uid="{2E45980A-5319-4F78-B3C2-914D95540A09}"/>
    <cellStyle name="Cálculo 2 8 2 2 3 2 2" xfId="4349" xr:uid="{F849C712-F607-43A9-A241-7C66EF62DEF6}"/>
    <cellStyle name="Cálculo 2 8 2 2 3 3" xfId="4350" xr:uid="{9B4985A7-6629-4DB5-BA6C-A63D82B4AE96}"/>
    <cellStyle name="Cálculo 2 8 2 2 4" xfId="4351" xr:uid="{F2E50ADE-0E50-4B70-AFCD-5BA8584CF7F3}"/>
    <cellStyle name="Cálculo 2 8 2 3" xfId="4352" xr:uid="{6C96025E-998C-4116-8DD7-F67A382A8531}"/>
    <cellStyle name="Cálculo 2 8 2 3 2" xfId="4353" xr:uid="{0C868FCA-F7E9-46FD-8513-8B1AE7A5BEDB}"/>
    <cellStyle name="Cálculo 2 8 2 3 2 2" xfId="4354" xr:uid="{95944C26-18CC-4DC0-90BC-86C7B841CC79}"/>
    <cellStyle name="Cálculo 2 8 2 3 3" xfId="4355" xr:uid="{AD882454-B6E6-41B5-BF4F-AFC7AC829451}"/>
    <cellStyle name="Cálculo 2 8 2 4" xfId="4356" xr:uid="{38C727BE-0DE8-4B1D-A49B-FD8F47CCE6D9}"/>
    <cellStyle name="Cálculo 2 8 2 4 2" xfId="4357" xr:uid="{50E49916-7AE1-4DA7-97F2-EEB24F2638CA}"/>
    <cellStyle name="Cálculo 2 8 2 4 2 2" xfId="4358" xr:uid="{F2C866F5-4292-455B-8A71-0CCCAE17AAA8}"/>
    <cellStyle name="Cálculo 2 8 2 4 3" xfId="4359" xr:uid="{C7F887FB-2452-409B-8BC2-754DC3CEC8CE}"/>
    <cellStyle name="Cálculo 2 8 2 5" xfId="4360" xr:uid="{ECA1FB12-22F2-4C98-B179-29F308255B39}"/>
    <cellStyle name="Cálculo 2 8 3" xfId="4361" xr:uid="{81F92B75-648C-45E4-B5D3-BB852A84B943}"/>
    <cellStyle name="Cálculo 2 8 3 2" xfId="4362" xr:uid="{FAFE1501-78FF-40E8-B470-898BEA94F2A9}"/>
    <cellStyle name="Cálculo 2 8 3 2 2" xfId="4363" xr:uid="{A4061CCE-AA03-4FC3-9E5D-2A2AA513940A}"/>
    <cellStyle name="Cálculo 2 8 3 2 2 2" xfId="4364" xr:uid="{F3072F74-72C6-451B-BFC4-2B4EEEA9D8BC}"/>
    <cellStyle name="Cálculo 2 8 3 2 3" xfId="4365" xr:uid="{8F7EC179-99B4-4109-AFF8-AC84F2F9D373}"/>
    <cellStyle name="Cálculo 2 8 3 3" xfId="4366" xr:uid="{A1134B4D-926A-4603-B231-100026BA5487}"/>
    <cellStyle name="Cálculo 2 8 3 3 2" xfId="4367" xr:uid="{4B6916E0-C01C-47AD-A8C3-C4881A78B7CA}"/>
    <cellStyle name="Cálculo 2 8 3 3 2 2" xfId="4368" xr:uid="{F990BB8A-CB4B-4A2F-9D4D-DECE70DA3DBB}"/>
    <cellStyle name="Cálculo 2 8 3 3 3" xfId="4369" xr:uid="{35D36F14-1870-4BF4-97E7-9F49A1B0C9BD}"/>
    <cellStyle name="Cálculo 2 8 3 4" xfId="4370" xr:uid="{46F39E11-7778-46CA-BD69-6F0205E1764A}"/>
    <cellStyle name="Cálculo 2 8 4" xfId="4371" xr:uid="{EE074D57-4D47-4FDA-AFFD-C7590AEB63A4}"/>
    <cellStyle name="Cálculo 2 8 4 2" xfId="4372" xr:uid="{4B2F1B6A-0023-412D-9D93-007D7D523536}"/>
    <cellStyle name="Cálculo 2 8 4 2 2" xfId="4373" xr:uid="{400D746C-6DD1-4B43-82AA-EA8359B2E399}"/>
    <cellStyle name="Cálculo 2 8 4 3" xfId="4374" xr:uid="{FF33589C-E171-4868-AC0F-7974FA5AB695}"/>
    <cellStyle name="Cálculo 2 8 5" xfId="4375" xr:uid="{193CBA74-6F6D-4FC1-94BC-18719C8D2F9A}"/>
    <cellStyle name="Cálculo 2 8 5 2" xfId="4376" xr:uid="{27CBA0D2-98EF-4157-A5DA-F7B447B4CFD5}"/>
    <cellStyle name="Cálculo 2 8 5 2 2" xfId="4377" xr:uid="{D50FDF9D-A382-449B-B9C8-9F05B8190C50}"/>
    <cellStyle name="Cálculo 2 8 5 3" xfId="4378" xr:uid="{870955C5-8CB7-4FE5-B091-2E4A2F3E7B42}"/>
    <cellStyle name="Cálculo 2 8 6" xfId="4379" xr:uid="{54760C88-90B0-4858-BA04-0E993C1B0A37}"/>
    <cellStyle name="Cálculo 2 9" xfId="4380" xr:uid="{804D358B-2654-4D86-B99E-6D96C9DE9542}"/>
    <cellStyle name="Cálculo 2 9 2" xfId="4381" xr:uid="{2CB57CF4-C658-48B3-B616-0B8F7A47295D}"/>
    <cellStyle name="Cálculo 2 9 2 2" xfId="4382" xr:uid="{570CC4F4-DFA7-46EC-9772-0FCDBC2AE359}"/>
    <cellStyle name="Cálculo 2 9 2 2 2" xfId="4383" xr:uid="{D2B385BE-3C2F-43AE-87A5-BD2FA72E1971}"/>
    <cellStyle name="Cálculo 2 9 2 2 2 2" xfId="4384" xr:uid="{76D7AF7A-5F67-4577-8AC4-4B7B1BD9EB04}"/>
    <cellStyle name="Cálculo 2 9 2 2 3" xfId="4385" xr:uid="{4C10C32B-DF63-49F7-BA9A-9CD9772B3B72}"/>
    <cellStyle name="Cálculo 2 9 2 3" xfId="4386" xr:uid="{7412FAAA-63AA-4E8D-A3BD-9A42D7086AC2}"/>
    <cellStyle name="Cálculo 2 9 2 3 2" xfId="4387" xr:uid="{21C5F852-0C08-4F35-836A-A42AD65CF805}"/>
    <cellStyle name="Cálculo 2 9 2 3 2 2" xfId="4388" xr:uid="{F508BB55-D9DC-4856-BC23-11769C4E2274}"/>
    <cellStyle name="Cálculo 2 9 2 3 3" xfId="4389" xr:uid="{F77BF5A7-AB1E-489B-B809-4E881579A84B}"/>
    <cellStyle name="Cálculo 2 9 2 4" xfId="4390" xr:uid="{67F30813-43A6-45AC-8F61-C665D7F4DF05}"/>
    <cellStyle name="Cálculo 2 9 3" xfId="4391" xr:uid="{4362C391-9ECD-4FB3-A9AE-B0FB00E2A921}"/>
    <cellStyle name="Cálculo 2 9 3 2" xfId="4392" xr:uid="{2A691D25-8BD5-4FF4-A1B2-F0BDD531713B}"/>
    <cellStyle name="Cálculo 2 9 3 2 2" xfId="4393" xr:uid="{47669AF3-1DD1-431C-A2BA-F9EB343BA329}"/>
    <cellStyle name="Cálculo 2 9 3 3" xfId="4394" xr:uid="{88F16E0F-8701-4AC6-A405-ADF39D831F0D}"/>
    <cellStyle name="Cálculo 2 9 4" xfId="4395" xr:uid="{78EE922D-5711-4283-8386-5FA75DD949D8}"/>
    <cellStyle name="Cálculo 2 9 4 2" xfId="4396" xr:uid="{59274B91-1D39-4478-9DC4-1121CC4F231E}"/>
    <cellStyle name="Cálculo 2 9 4 2 2" xfId="4397" xr:uid="{8EBEFA9C-BC9E-453D-B6B9-F690018537C2}"/>
    <cellStyle name="Cálculo 2 9 4 3" xfId="4398" xr:uid="{7476626E-7438-46B7-9EB2-856FE9231198}"/>
    <cellStyle name="Cálculo 2 9 5" xfId="4399" xr:uid="{3DDEDB14-26C5-4FB4-915B-33B3A2103721}"/>
    <cellStyle name="Cálculo 2_Plan2" xfId="4400" xr:uid="{11618917-3B70-4D66-80D1-E9AC1C39E898}"/>
    <cellStyle name="Cálculo 3" xfId="4401" xr:uid="{E487B4EE-3F66-421E-99DA-FA0F60EB1937}"/>
    <cellStyle name="Cálculo 3 2" xfId="4402" xr:uid="{96151612-1511-4995-B199-D47CE5D402E3}"/>
    <cellStyle name="Cálculo 3 2 2" xfId="4403" xr:uid="{63F022FA-EAF5-4DBB-BBFD-590E60793EA8}"/>
    <cellStyle name="Cálculo 3 2 2 2" xfId="4404" xr:uid="{DF41071D-133F-4FB5-A4B8-6815840561BD}"/>
    <cellStyle name="Cálculo 3 2 2 2 2" xfId="4405" xr:uid="{B1986499-DFD9-4FC6-9C2F-E4B7B093F30A}"/>
    <cellStyle name="Cálculo 3 2 2 2 2 2" xfId="4406" xr:uid="{CAFFC7E8-5FA2-46BE-85CD-C591C2C2344C}"/>
    <cellStyle name="Cálculo 3 2 2 2 2 2 2" xfId="4407" xr:uid="{4DE0760C-265D-4878-B42D-C31EAA666B1D}"/>
    <cellStyle name="Cálculo 3 2 2 2 2 2 2 2" xfId="4408" xr:uid="{00ADC90E-4C07-4CFF-A332-61F2D43C0685}"/>
    <cellStyle name="Cálculo 3 2 2 2 2 2 2 2 2" xfId="4409" xr:uid="{9EAB3D4A-7E05-46DE-A93E-8638B651E69C}"/>
    <cellStyle name="Cálculo 3 2 2 2 2 2 2 3" xfId="4410" xr:uid="{E81D55FE-755B-4835-9FFD-B0F987AC4A36}"/>
    <cellStyle name="Cálculo 3 2 2 2 2 2 3" xfId="4411" xr:uid="{D0D58AA9-0468-4542-86F8-4BFC065B8597}"/>
    <cellStyle name="Cálculo 3 2 2 2 2 2 3 2" xfId="4412" xr:uid="{D2CB1A54-0FA8-4803-B51B-9AE80ADD1E5B}"/>
    <cellStyle name="Cálculo 3 2 2 2 2 2 3 2 2" xfId="4413" xr:uid="{0D2C13F5-E687-409F-915F-F8FB0F6E7FE8}"/>
    <cellStyle name="Cálculo 3 2 2 2 2 2 3 3" xfId="4414" xr:uid="{5D72E9B5-48E5-495C-8F91-4E2E8AF85075}"/>
    <cellStyle name="Cálculo 3 2 2 2 2 2 4" xfId="4415" xr:uid="{A9875BA9-A7B0-4731-93FC-CCBAA7255189}"/>
    <cellStyle name="Cálculo 3 2 2 2 2 3" xfId="4416" xr:uid="{9A38C089-7683-443C-9649-B126D2407542}"/>
    <cellStyle name="Cálculo 3 2 2 2 2 3 2" xfId="4417" xr:uid="{01C55D9B-2A0B-4F35-89E4-26340CBDC10C}"/>
    <cellStyle name="Cálculo 3 2 2 2 2 3 2 2" xfId="4418" xr:uid="{32466477-4062-46CC-8068-1CDB76A7A20E}"/>
    <cellStyle name="Cálculo 3 2 2 2 2 3 3" xfId="4419" xr:uid="{16F55948-3844-41EE-9999-17A79093D9AC}"/>
    <cellStyle name="Cálculo 3 2 2 2 2 4" xfId="4420" xr:uid="{B96B1F37-9605-48E2-93EC-A9165A9DF99E}"/>
    <cellStyle name="Cálculo 3 2 2 2 2 4 2" xfId="4421" xr:uid="{DD46C208-C987-417A-8F80-5D4DC73AC808}"/>
    <cellStyle name="Cálculo 3 2 2 2 2 4 2 2" xfId="4422" xr:uid="{767B56C1-6B4E-4C06-AE33-C2BBEDE3044E}"/>
    <cellStyle name="Cálculo 3 2 2 2 2 4 3" xfId="4423" xr:uid="{B2701441-4EFF-428B-B9C0-34B7DF4151E6}"/>
    <cellStyle name="Cálculo 3 2 2 2 2 5" xfId="4424" xr:uid="{BF93067A-CA92-4387-A1FA-7BE239E6A19A}"/>
    <cellStyle name="Cálculo 3 2 2 2 3" xfId="4425" xr:uid="{0585DEE3-89E2-4064-BF86-10546944BEF4}"/>
    <cellStyle name="Cálculo 3 2 2 2 3 2" xfId="4426" xr:uid="{E982054A-6569-4FA7-BF42-DDAE037A76B7}"/>
    <cellStyle name="Cálculo 3 2 2 2 3 2 2" xfId="4427" xr:uid="{F6046FB7-416F-4CA8-BEF8-0ED63ACA18F6}"/>
    <cellStyle name="Cálculo 3 2 2 2 3 2 2 2" xfId="4428" xr:uid="{83AA4A48-2DC6-4B24-A8BD-CA2AF95C3CA7}"/>
    <cellStyle name="Cálculo 3 2 2 2 3 2 3" xfId="4429" xr:uid="{228F143F-0FE1-4D90-BC6A-6716BF8A36CA}"/>
    <cellStyle name="Cálculo 3 2 2 2 3 3" xfId="4430" xr:uid="{1FAFAEA9-7620-4A22-AEC8-D7723E1F4E6F}"/>
    <cellStyle name="Cálculo 3 2 2 2 3 3 2" xfId="4431" xr:uid="{A86ACC00-A320-4E5B-AA5E-0C5927033A7C}"/>
    <cellStyle name="Cálculo 3 2 2 2 3 3 2 2" xfId="4432" xr:uid="{4D69984D-4B64-4C92-AB74-6CB3A446970D}"/>
    <cellStyle name="Cálculo 3 2 2 2 3 3 3" xfId="4433" xr:uid="{25970360-BD88-4BF0-ADE0-71F0236D45A0}"/>
    <cellStyle name="Cálculo 3 2 2 2 3 4" xfId="4434" xr:uid="{246CA5E6-7941-477D-9F47-AC5942081604}"/>
    <cellStyle name="Cálculo 3 2 2 2 4" xfId="4435" xr:uid="{8B7FCCA0-424B-4F63-8D15-BEC2C4DBD786}"/>
    <cellStyle name="Cálculo 3 2 2 2 4 2" xfId="4436" xr:uid="{8C00D943-5A06-40FF-B45D-B60BF1BCA486}"/>
    <cellStyle name="Cálculo 3 2 2 2 4 2 2" xfId="4437" xr:uid="{AA66A855-6A38-4C29-9EE2-ACE6966B01D0}"/>
    <cellStyle name="Cálculo 3 2 2 2 4 3" xfId="4438" xr:uid="{EF241BB4-6DB5-4556-8954-AF8004754C35}"/>
    <cellStyle name="Cálculo 3 2 2 2 5" xfId="4439" xr:uid="{572441C8-C75F-4759-A245-3752A20F3E3B}"/>
    <cellStyle name="Cálculo 3 2 2 2 5 2" xfId="4440" xr:uid="{290A6972-40EF-48C6-82DE-CEABE2970A8F}"/>
    <cellStyle name="Cálculo 3 2 2 2 5 2 2" xfId="4441" xr:uid="{803803F1-8F12-4DE5-A486-297AB3FFC2D8}"/>
    <cellStyle name="Cálculo 3 2 2 2 5 3" xfId="4442" xr:uid="{0D86700B-0B88-4933-A7F8-7D5112C44ADE}"/>
    <cellStyle name="Cálculo 3 2 2 2 6" xfId="4443" xr:uid="{EC193C91-EC91-4EEC-A189-9EA20F419818}"/>
    <cellStyle name="Cálculo 3 2 2 3" xfId="4444" xr:uid="{B87C440A-00C7-49C2-9831-35D53931C4A7}"/>
    <cellStyle name="Cálculo 3 2 2 3 2" xfId="4445" xr:uid="{79CF9137-AFCC-4A1F-9F8B-6B0C9C81ADF6}"/>
    <cellStyle name="Cálculo 3 2 2 3 2 2" xfId="4446" xr:uid="{2DC4197C-7B6E-4742-8868-FDB6F628B3D7}"/>
    <cellStyle name="Cálculo 3 2 2 3 2 2 2" xfId="4447" xr:uid="{3D94C38C-14CF-40B8-87A0-0E8460400ECC}"/>
    <cellStyle name="Cálculo 3 2 2 3 2 2 2 2" xfId="4448" xr:uid="{C013BA99-E2C0-45F3-AA40-5C9E21AD9E5A}"/>
    <cellStyle name="Cálculo 3 2 2 3 2 2 3" xfId="4449" xr:uid="{7AFB66ED-1F7D-493E-8A72-8AC7392245BC}"/>
    <cellStyle name="Cálculo 3 2 2 3 2 3" xfId="4450" xr:uid="{A8F77F1D-6A75-48FE-8348-EDA639A5F8ED}"/>
    <cellStyle name="Cálculo 3 2 2 3 2 3 2" xfId="4451" xr:uid="{BDC4F197-1B16-40B7-8B55-581E96F29D6A}"/>
    <cellStyle name="Cálculo 3 2 2 3 2 3 2 2" xfId="4452" xr:uid="{A18E1EC9-42CF-44F6-B62B-AC43BB31FDB8}"/>
    <cellStyle name="Cálculo 3 2 2 3 2 3 3" xfId="4453" xr:uid="{ED09C939-8364-41E0-BB19-2C60039D5D54}"/>
    <cellStyle name="Cálculo 3 2 2 3 2 4" xfId="4454" xr:uid="{F2D1CE05-C2DD-4E20-BB3C-3F0A6152BCF0}"/>
    <cellStyle name="Cálculo 3 2 2 3 3" xfId="4455" xr:uid="{EB5423DB-E0B1-46FC-8E29-078CC5899B6B}"/>
    <cellStyle name="Cálculo 3 2 2 3 3 2" xfId="4456" xr:uid="{4D1DC68D-D8EB-4F85-B9ED-4524525052FB}"/>
    <cellStyle name="Cálculo 3 2 2 3 3 2 2" xfId="4457" xr:uid="{A3E2DEBE-E960-43FA-8D64-871245557986}"/>
    <cellStyle name="Cálculo 3 2 2 3 3 3" xfId="4458" xr:uid="{58AF439E-809B-4C45-BBBE-6932DD137269}"/>
    <cellStyle name="Cálculo 3 2 2 3 4" xfId="4459" xr:uid="{D59D64E7-1C06-4739-B249-59A69C38E05A}"/>
    <cellStyle name="Cálculo 3 2 2 3 4 2" xfId="4460" xr:uid="{CCC130E3-52C7-4A43-86D5-5537916DBEE3}"/>
    <cellStyle name="Cálculo 3 2 2 3 4 2 2" xfId="4461" xr:uid="{394451B6-1CB3-4A36-8E58-657E32A0B104}"/>
    <cellStyle name="Cálculo 3 2 2 3 4 3" xfId="4462" xr:uid="{16112F98-6999-404A-A19D-E92A1DDFF757}"/>
    <cellStyle name="Cálculo 3 2 2 3 5" xfId="4463" xr:uid="{1232E41C-119C-4FCC-8972-A37B5462460C}"/>
    <cellStyle name="Cálculo 3 2 2 4" xfId="4464" xr:uid="{105FAA7E-B39E-4486-9CDF-45558957BD73}"/>
    <cellStyle name="Cálculo 3 2 2 4 2" xfId="4465" xr:uid="{01F8824A-9978-43B6-93D5-42CA538D91FA}"/>
    <cellStyle name="Cálculo 3 2 2 4 2 2" xfId="4466" xr:uid="{FF95281D-783C-4A28-9F42-7ACB200D75F6}"/>
    <cellStyle name="Cálculo 3 2 2 4 2 2 2" xfId="4467" xr:uid="{2F418875-BC66-4C98-9778-502C8AF97005}"/>
    <cellStyle name="Cálculo 3 2 2 4 2 3" xfId="4468" xr:uid="{4155070E-5141-4507-87B7-2A5850D4A497}"/>
    <cellStyle name="Cálculo 3 2 2 4 3" xfId="4469" xr:uid="{D720274D-B744-44FF-BD89-AA0B7D06A891}"/>
    <cellStyle name="Cálculo 3 2 2 4 3 2" xfId="4470" xr:uid="{3A5FB190-9F26-4277-A16A-99E30B057F15}"/>
    <cellStyle name="Cálculo 3 2 2 4 3 2 2" xfId="4471" xr:uid="{A52DD7AF-5449-4726-8A2B-8ADC76B49F41}"/>
    <cellStyle name="Cálculo 3 2 2 4 3 3" xfId="4472" xr:uid="{E017D0C6-05CD-4746-96EA-335C725FB5D5}"/>
    <cellStyle name="Cálculo 3 2 2 4 4" xfId="4473" xr:uid="{446B7C1A-609A-454D-B3C2-5F797A1EFCA2}"/>
    <cellStyle name="Cálculo 3 2 2 5" xfId="4474" xr:uid="{913C9573-2ED4-41FC-ABDA-E20FE656DDAB}"/>
    <cellStyle name="Cálculo 3 2 2 5 2" xfId="4475" xr:uid="{407D3F19-3D4B-4F02-9F8E-753A21137108}"/>
    <cellStyle name="Cálculo 3 2 2 5 2 2" xfId="4476" xr:uid="{15D793D7-D328-47B0-B200-4DAA9D9E7F50}"/>
    <cellStyle name="Cálculo 3 2 2 5 3" xfId="4477" xr:uid="{31654C17-1212-4697-9C78-59310722BE41}"/>
    <cellStyle name="Cálculo 3 2 2 6" xfId="4478" xr:uid="{82DC52DA-E0BD-46B1-8530-7B367A9379D7}"/>
    <cellStyle name="Cálculo 3 2 2 6 2" xfId="4479" xr:uid="{719DCFF8-2273-4DD7-8264-8D8A5AF810F0}"/>
    <cellStyle name="Cálculo 3 2 2 6 2 2" xfId="4480" xr:uid="{41948B85-7C4B-4C30-ACEC-5FBD0D42DD1E}"/>
    <cellStyle name="Cálculo 3 2 2 6 3" xfId="4481" xr:uid="{59226C16-733C-4491-81C6-C1C68ECE245D}"/>
    <cellStyle name="Cálculo 3 2 2 7" xfId="4482" xr:uid="{AB5E99D7-1D2A-4543-BC93-D21C7C49A3BA}"/>
    <cellStyle name="Cálculo 3 2 3" xfId="4483" xr:uid="{4FDA58FC-A276-48C5-8FE2-D10840039DF2}"/>
    <cellStyle name="Cálculo 3 2 3 2" xfId="4484" xr:uid="{21FF71ED-9B1A-4FE8-B8C5-E389C4F57AB8}"/>
    <cellStyle name="Cálculo 3 2 3 2 2" xfId="4485" xr:uid="{D005C1C0-ED43-450C-BFE1-96584C70C5CA}"/>
    <cellStyle name="Cálculo 3 2 3 2 2 2" xfId="4486" xr:uid="{56817A74-9F18-4E20-B314-47791EBF8C0B}"/>
    <cellStyle name="Cálculo 3 2 3 2 2 2 2" xfId="4487" xr:uid="{9457417B-DAD8-4E87-B431-93ABB6F77934}"/>
    <cellStyle name="Cálculo 3 2 3 2 2 2 2 2" xfId="4488" xr:uid="{7B3C1A5B-57E3-4D0D-AB71-94C056C0FBC6}"/>
    <cellStyle name="Cálculo 3 2 3 2 2 2 3" xfId="4489" xr:uid="{2BE2BABC-2037-49F1-B099-F320AB1C6FEE}"/>
    <cellStyle name="Cálculo 3 2 3 2 2 3" xfId="4490" xr:uid="{69057EEA-86E5-4970-B938-BFCA26348CAB}"/>
    <cellStyle name="Cálculo 3 2 3 2 2 3 2" xfId="4491" xr:uid="{769E4D5D-7EE5-4D22-9A6A-5348A4BC75C0}"/>
    <cellStyle name="Cálculo 3 2 3 2 2 3 2 2" xfId="4492" xr:uid="{D6AF41E6-D5C9-4F8E-9A97-CC3A09A16E22}"/>
    <cellStyle name="Cálculo 3 2 3 2 2 3 3" xfId="4493" xr:uid="{8E1FFA8C-FE31-45FA-A048-78EAB9A565C2}"/>
    <cellStyle name="Cálculo 3 2 3 2 2 4" xfId="4494" xr:uid="{473E7B7E-E85C-4181-949B-8EB27B70616C}"/>
    <cellStyle name="Cálculo 3 2 3 2 3" xfId="4495" xr:uid="{7F0FB6D5-DD53-4B2D-821F-DA288E115965}"/>
    <cellStyle name="Cálculo 3 2 3 2 3 2" xfId="4496" xr:uid="{3F2A46A5-485B-4CB6-98F3-B7C9E5E9A03C}"/>
    <cellStyle name="Cálculo 3 2 3 2 3 2 2" xfId="4497" xr:uid="{230C1C1E-ADEA-4D6A-835F-5D410FF5FB5C}"/>
    <cellStyle name="Cálculo 3 2 3 2 3 3" xfId="4498" xr:uid="{3A4B0E05-1B7B-4DD9-A2E8-FE94604D6023}"/>
    <cellStyle name="Cálculo 3 2 3 2 4" xfId="4499" xr:uid="{70BBF612-16D1-4986-B8A2-0302CF29C7C3}"/>
    <cellStyle name="Cálculo 3 2 3 2 4 2" xfId="4500" xr:uid="{3EE5309C-FD02-427B-A924-D6E4EC7FDB0D}"/>
    <cellStyle name="Cálculo 3 2 3 2 4 2 2" xfId="4501" xr:uid="{59102904-9253-42B7-A668-ECC33AAD91D7}"/>
    <cellStyle name="Cálculo 3 2 3 2 4 3" xfId="4502" xr:uid="{170D225A-D0D2-4D57-9F94-0952818D64C3}"/>
    <cellStyle name="Cálculo 3 2 3 2 5" xfId="4503" xr:uid="{44F8544B-358F-4396-AED9-09133E60FCE5}"/>
    <cellStyle name="Cálculo 3 2 3 3" xfId="4504" xr:uid="{57D85D0A-D66E-48FA-95A8-8F2E4AB2B418}"/>
    <cellStyle name="Cálculo 3 2 3 3 2" xfId="4505" xr:uid="{CADD50E0-A7C1-4B69-995D-2DF8285AB748}"/>
    <cellStyle name="Cálculo 3 2 3 3 2 2" xfId="4506" xr:uid="{E2B44CAB-2592-4A34-AFF7-C0989025CC13}"/>
    <cellStyle name="Cálculo 3 2 3 3 2 2 2" xfId="4507" xr:uid="{1DF835F5-A362-44A3-AB51-0DC82F5BBD3E}"/>
    <cellStyle name="Cálculo 3 2 3 3 2 3" xfId="4508" xr:uid="{52B8AD05-1034-4CB2-B18D-BF0B4E2ACC50}"/>
    <cellStyle name="Cálculo 3 2 3 3 3" xfId="4509" xr:uid="{AB6D413D-928D-4853-8D78-60126553924B}"/>
    <cellStyle name="Cálculo 3 2 3 3 3 2" xfId="4510" xr:uid="{25777925-AE00-4236-B1FD-E4241C646CD8}"/>
    <cellStyle name="Cálculo 3 2 3 3 3 2 2" xfId="4511" xr:uid="{C1516A7D-E211-421A-95BD-7FF98DF2B3DE}"/>
    <cellStyle name="Cálculo 3 2 3 3 3 3" xfId="4512" xr:uid="{1E89E3EF-2AC2-498D-B2C0-B694B414EFF2}"/>
    <cellStyle name="Cálculo 3 2 3 3 4" xfId="4513" xr:uid="{D6CBDA5A-425D-494A-92BA-5C803E43060C}"/>
    <cellStyle name="Cálculo 3 2 3 4" xfId="4514" xr:uid="{1E831D32-1F61-4C88-955C-157511DA2520}"/>
    <cellStyle name="Cálculo 3 2 3 4 2" xfId="4515" xr:uid="{A86A4D3F-09DC-4BEE-86F8-48A52C427ED8}"/>
    <cellStyle name="Cálculo 3 2 3 4 2 2" xfId="4516" xr:uid="{5BEE7CD0-F65A-4CF2-85F1-7B84BA848198}"/>
    <cellStyle name="Cálculo 3 2 3 4 3" xfId="4517" xr:uid="{B8626D37-EB03-4370-BF96-43C8FBC667F5}"/>
    <cellStyle name="Cálculo 3 2 3 5" xfId="4518" xr:uid="{96F0F2B7-D84B-455B-9F25-29706984602F}"/>
    <cellStyle name="Cálculo 3 2 3 5 2" xfId="4519" xr:uid="{B4D1A07C-C640-4C7F-89F0-67D6A73F35A4}"/>
    <cellStyle name="Cálculo 3 2 3 5 2 2" xfId="4520" xr:uid="{99978B6E-FBAF-4165-8AAC-5DF10ADBCB3F}"/>
    <cellStyle name="Cálculo 3 2 3 5 3" xfId="4521" xr:uid="{6A02A21A-FC50-49BD-A5AA-27A5440795B4}"/>
    <cellStyle name="Cálculo 3 2 3 6" xfId="4522" xr:uid="{6D2FB915-6164-46B9-957D-88875021A895}"/>
    <cellStyle name="Cálculo 3 2 4" xfId="4523" xr:uid="{CEFEB9ED-8B64-455D-857B-A032CB877655}"/>
    <cellStyle name="Cálculo 3 2 4 2" xfId="4524" xr:uid="{1091F8EA-70FE-4736-9768-89E2AAE19A6F}"/>
    <cellStyle name="Cálculo 3 2 4 2 2" xfId="4525" xr:uid="{6431A43B-17C7-430B-A176-E5442C266BA0}"/>
    <cellStyle name="Cálculo 3 2 4 2 2 2" xfId="4526" xr:uid="{8C0A671A-2F1E-4ADD-A1F0-D8BA3884F32B}"/>
    <cellStyle name="Cálculo 3 2 4 2 2 2 2" xfId="4527" xr:uid="{0E2618AA-38AB-4DE1-A6FD-9868976CA64C}"/>
    <cellStyle name="Cálculo 3 2 4 2 2 3" xfId="4528" xr:uid="{B143F1E5-E82C-4C38-B935-DA904FBDEB92}"/>
    <cellStyle name="Cálculo 3 2 4 2 3" xfId="4529" xr:uid="{934A3834-8328-4327-BA14-40B14184B381}"/>
    <cellStyle name="Cálculo 3 2 4 2 3 2" xfId="4530" xr:uid="{0E943EFC-1610-4010-87C2-A72F00E82492}"/>
    <cellStyle name="Cálculo 3 2 4 2 3 2 2" xfId="4531" xr:uid="{5AAF8EB2-7B07-409F-BD1E-BAEF7758CC3E}"/>
    <cellStyle name="Cálculo 3 2 4 2 3 3" xfId="4532" xr:uid="{CE9C58A0-56E6-40FE-A088-C0CD33F99214}"/>
    <cellStyle name="Cálculo 3 2 4 2 4" xfId="4533" xr:uid="{0ABA81FB-96C1-434B-B165-04404A0A29EA}"/>
    <cellStyle name="Cálculo 3 2 4 3" xfId="4534" xr:uid="{6C255427-6AD8-4FD1-AB29-68794410DF65}"/>
    <cellStyle name="Cálculo 3 2 4 3 2" xfId="4535" xr:uid="{43F74EAF-6276-4374-B595-2558AD1C9062}"/>
    <cellStyle name="Cálculo 3 2 4 3 2 2" xfId="4536" xr:uid="{2D06159B-B64B-4280-A401-F91B6DBD047D}"/>
    <cellStyle name="Cálculo 3 2 4 3 3" xfId="4537" xr:uid="{AA6557B0-0EA0-46A7-8876-3756417E1619}"/>
    <cellStyle name="Cálculo 3 2 4 4" xfId="4538" xr:uid="{1F41C8A9-5FAA-43F3-A437-E6FA98DD31F5}"/>
    <cellStyle name="Cálculo 3 2 4 4 2" xfId="4539" xr:uid="{0EE7E8C2-2DBC-49B3-AFEB-C78647308526}"/>
    <cellStyle name="Cálculo 3 2 4 4 2 2" xfId="4540" xr:uid="{128F2B19-D390-4E19-A9E1-9DB67A0D4293}"/>
    <cellStyle name="Cálculo 3 2 4 4 3" xfId="4541" xr:uid="{5274BF00-B133-4794-AB26-8E5D0AE2881A}"/>
    <cellStyle name="Cálculo 3 2 4 5" xfId="4542" xr:uid="{90411892-DF2E-4104-8C86-0D604FBDDE52}"/>
    <cellStyle name="Cálculo 3 2 5" xfId="4543" xr:uid="{E671A8B8-F76B-46E6-BA71-D847CDC8B6DE}"/>
    <cellStyle name="Cálculo 3 2 5 2" xfId="4544" xr:uid="{288E7EF2-595A-4AB3-984B-814579B5C5B4}"/>
    <cellStyle name="Cálculo 3 2 5 2 2" xfId="4545" xr:uid="{330AC1AD-A66A-47D6-BFED-89E46EE19494}"/>
    <cellStyle name="Cálculo 3 2 5 2 2 2" xfId="4546" xr:uid="{CD4AA684-FADA-4BA4-B638-9F7029586AED}"/>
    <cellStyle name="Cálculo 3 2 5 2 3" xfId="4547" xr:uid="{36DECE30-7D54-4824-A2B9-15B21FDD1729}"/>
    <cellStyle name="Cálculo 3 2 5 3" xfId="4548" xr:uid="{01E10D1A-FFAF-4B81-9FC0-90A28DEAF608}"/>
    <cellStyle name="Cálculo 3 2 5 3 2" xfId="4549" xr:uid="{77ED94EF-C225-4DCC-9FD4-721621CE6142}"/>
    <cellStyle name="Cálculo 3 2 5 3 2 2" xfId="4550" xr:uid="{C78B28E1-DA30-49E8-9F4E-0C141996962D}"/>
    <cellStyle name="Cálculo 3 2 5 3 3" xfId="4551" xr:uid="{68B671A2-0415-4EBF-A7D3-3FDB2C404FD0}"/>
    <cellStyle name="Cálculo 3 2 5 4" xfId="4552" xr:uid="{B2BDE393-8136-4E2C-BDCB-39799E1087A3}"/>
    <cellStyle name="Cálculo 3 2 6" xfId="4553" xr:uid="{579AAC66-DCD7-49A0-851A-3D6B2C28F06F}"/>
    <cellStyle name="Cálculo 3 2 6 2" xfId="4554" xr:uid="{56942681-0C28-4922-849B-4FCE1DEF9EE4}"/>
    <cellStyle name="Cálculo 3 2 6 2 2" xfId="4555" xr:uid="{F273E3AF-3113-457A-91EF-1F6AD0D0579E}"/>
    <cellStyle name="Cálculo 3 2 6 3" xfId="4556" xr:uid="{677AF695-B439-4B4E-8347-6E542CADDF34}"/>
    <cellStyle name="Cálculo 3 2 7" xfId="4557" xr:uid="{15B4616D-9CDF-424B-8BCD-ED126CD1AD1E}"/>
    <cellStyle name="Cálculo 3 2 7 2" xfId="4558" xr:uid="{EFAB002C-ED29-4F58-A057-59B28AE35A4B}"/>
    <cellStyle name="Cálculo 3 2 7 2 2" xfId="4559" xr:uid="{2CCB1336-05A2-4BD8-8D05-8A0120FC2CB5}"/>
    <cellStyle name="Cálculo 3 2 7 3" xfId="4560" xr:uid="{49A406D8-7079-4A21-B564-5D14819C7AC6}"/>
    <cellStyle name="Cálculo 3 2 8" xfId="4561" xr:uid="{1D15C08D-15F0-45D6-851D-C00920B19F14}"/>
    <cellStyle name="Cálculo 3 3" xfId="4562" xr:uid="{FA13F81B-6108-4444-AB0C-9EEA0166CB21}"/>
    <cellStyle name="Cálculo 3 3 2" xfId="4563" xr:uid="{0B2BC7D2-C203-443E-8F77-0360F53111DA}"/>
    <cellStyle name="Cálculo 3 3 2 2" xfId="4564" xr:uid="{EBE8B7D2-CBE6-456D-BE18-3B6D8911AF6F}"/>
    <cellStyle name="Cálculo 3 3 2 2 2" xfId="4565" xr:uid="{1C82E9FF-E810-4BF4-84BE-81EC39E8353E}"/>
    <cellStyle name="Cálculo 3 3 2 2 2 2" xfId="4566" xr:uid="{17BD27CF-1F52-4A9D-A1EF-A4A924C67964}"/>
    <cellStyle name="Cálculo 3 3 2 2 2 2 2" xfId="4567" xr:uid="{D359C6C6-9C28-46AB-8964-58FFD245F235}"/>
    <cellStyle name="Cálculo 3 3 2 2 2 2 2 2" xfId="4568" xr:uid="{BE50E84C-158C-4BBC-AC01-E2C31128259D}"/>
    <cellStyle name="Cálculo 3 3 2 2 2 2 3" xfId="4569" xr:uid="{4187ADBF-546A-4BFE-ADB4-5C6C29A86B4A}"/>
    <cellStyle name="Cálculo 3 3 2 2 2 3" xfId="4570" xr:uid="{02865EB7-B66D-4196-A75F-F94413EF7DF6}"/>
    <cellStyle name="Cálculo 3 3 2 2 2 3 2" xfId="4571" xr:uid="{DABAEB79-B170-4F16-AD92-1225BA7A9AB2}"/>
    <cellStyle name="Cálculo 3 3 2 2 2 3 2 2" xfId="4572" xr:uid="{FEFC403C-C8FB-40B6-AFC4-168AA2A74741}"/>
    <cellStyle name="Cálculo 3 3 2 2 2 3 3" xfId="4573" xr:uid="{DA497968-78EF-4A82-B293-D862D3A91A7D}"/>
    <cellStyle name="Cálculo 3 3 2 2 2 4" xfId="4574" xr:uid="{D6CD75D7-FF61-45E6-92A8-64F4C1613DB9}"/>
    <cellStyle name="Cálculo 3 3 2 2 3" xfId="4575" xr:uid="{1263344A-7A90-486C-809C-64A72798546A}"/>
    <cellStyle name="Cálculo 3 3 2 2 3 2" xfId="4576" xr:uid="{B69E9BB5-E91D-48E5-99AE-3239409DE6F3}"/>
    <cellStyle name="Cálculo 3 3 2 2 3 2 2" xfId="4577" xr:uid="{17D12DCF-9847-4C21-A4D6-B9E80686859F}"/>
    <cellStyle name="Cálculo 3 3 2 2 3 3" xfId="4578" xr:uid="{8D672206-4282-4937-A1F2-DC45530649EC}"/>
    <cellStyle name="Cálculo 3 3 2 2 4" xfId="4579" xr:uid="{20E66C16-83BC-4C47-AB5F-F27B70E15617}"/>
    <cellStyle name="Cálculo 3 3 2 2 4 2" xfId="4580" xr:uid="{5AF859AE-B7D4-4C3C-A5F9-A79DEB567970}"/>
    <cellStyle name="Cálculo 3 3 2 2 4 2 2" xfId="4581" xr:uid="{E193B7CC-680C-488A-858A-3C3B0176E2DD}"/>
    <cellStyle name="Cálculo 3 3 2 2 4 3" xfId="4582" xr:uid="{2E04ABD4-DDB9-4233-970B-5854D66ACEB5}"/>
    <cellStyle name="Cálculo 3 3 2 2 5" xfId="4583" xr:uid="{879093D8-5214-4A3D-9714-F93995541FBE}"/>
    <cellStyle name="Cálculo 3 3 2 3" xfId="4584" xr:uid="{C87E7D5E-57A2-4896-9AC4-1D22F5542AD2}"/>
    <cellStyle name="Cálculo 3 3 2 3 2" xfId="4585" xr:uid="{E2F9E937-CF11-43DC-B090-C8D66ABC915B}"/>
    <cellStyle name="Cálculo 3 3 2 3 2 2" xfId="4586" xr:uid="{BE98F32B-8881-4A4D-8F03-B39CA5CFAA67}"/>
    <cellStyle name="Cálculo 3 3 2 3 2 2 2" xfId="4587" xr:uid="{9B0DECE0-1997-43AD-94ED-34CA9F059141}"/>
    <cellStyle name="Cálculo 3 3 2 3 2 3" xfId="4588" xr:uid="{1028591A-68AB-42F2-A74D-3A0FB34CB9A5}"/>
    <cellStyle name="Cálculo 3 3 2 3 3" xfId="4589" xr:uid="{FEA037B4-83AE-4B06-9E3D-32279B5ABEBB}"/>
    <cellStyle name="Cálculo 3 3 2 3 3 2" xfId="4590" xr:uid="{5E018DF9-1AFF-4B7B-8330-BED5DBEE9CF9}"/>
    <cellStyle name="Cálculo 3 3 2 3 3 2 2" xfId="4591" xr:uid="{2E6F0DEA-E507-45BF-A10D-43851AB5623B}"/>
    <cellStyle name="Cálculo 3 3 2 3 3 3" xfId="4592" xr:uid="{84E4E1D7-6015-4D2F-AE8A-2D65A2F54246}"/>
    <cellStyle name="Cálculo 3 3 2 3 4" xfId="4593" xr:uid="{F9FE62DB-9143-4C39-8C04-403079F506CF}"/>
    <cellStyle name="Cálculo 3 3 2 4" xfId="4594" xr:uid="{2507DC89-4C51-4E3E-9CFD-73EB0756DA21}"/>
    <cellStyle name="Cálculo 3 3 2 4 2" xfId="4595" xr:uid="{265B6A55-CD57-4CF1-9A2F-333630D5561B}"/>
    <cellStyle name="Cálculo 3 3 2 4 2 2" xfId="4596" xr:uid="{CA7CB540-8C85-4943-8FA0-6C7BC55412DF}"/>
    <cellStyle name="Cálculo 3 3 2 4 3" xfId="4597" xr:uid="{825070D3-5CF9-4211-AC6A-E6213FA636C1}"/>
    <cellStyle name="Cálculo 3 3 2 5" xfId="4598" xr:uid="{2C972B6F-ABB6-4850-A28D-BF721EF49E33}"/>
    <cellStyle name="Cálculo 3 3 2 5 2" xfId="4599" xr:uid="{C51C4B95-78B3-4731-9B4F-D63CFFE0EEFD}"/>
    <cellStyle name="Cálculo 3 3 2 5 2 2" xfId="4600" xr:uid="{FB8BF7AD-009D-4695-98AF-E3B8238DD12A}"/>
    <cellStyle name="Cálculo 3 3 2 5 3" xfId="4601" xr:uid="{484402B5-6C71-43B8-95A8-F9A642FCE68C}"/>
    <cellStyle name="Cálculo 3 3 2 6" xfId="4602" xr:uid="{C8838609-855E-4F6F-A7CA-5ED0EB482E2F}"/>
    <cellStyle name="Cálculo 3 3 3" xfId="4603" xr:uid="{89337F45-E865-44A8-895D-76E41CC7ADE1}"/>
    <cellStyle name="Cálculo 3 3 3 2" xfId="4604" xr:uid="{7274F298-5EB0-4AD7-9D53-DA379F4186F3}"/>
    <cellStyle name="Cálculo 3 3 3 2 2" xfId="4605" xr:uid="{DF3C2823-C51E-4414-B7F2-D0DCAC4F54E7}"/>
    <cellStyle name="Cálculo 3 3 3 2 2 2" xfId="4606" xr:uid="{26359A6D-CFD7-458D-BCA9-27301B11B5D8}"/>
    <cellStyle name="Cálculo 3 3 3 2 2 2 2" xfId="4607" xr:uid="{7BDEA575-0923-4E80-A5E8-B9EA2B2886F8}"/>
    <cellStyle name="Cálculo 3 3 3 2 2 3" xfId="4608" xr:uid="{0B991B46-EF9A-4227-B8E9-F2A733D2CB80}"/>
    <cellStyle name="Cálculo 3 3 3 2 3" xfId="4609" xr:uid="{633D381F-3379-48E0-996C-AB12FB8D5411}"/>
    <cellStyle name="Cálculo 3 3 3 2 3 2" xfId="4610" xr:uid="{8458E451-F0CB-4B0B-A36E-B00A1BA8BF3A}"/>
    <cellStyle name="Cálculo 3 3 3 2 3 2 2" xfId="4611" xr:uid="{712DD3DC-28FF-4E9F-A915-87AF1052D759}"/>
    <cellStyle name="Cálculo 3 3 3 2 3 3" xfId="4612" xr:uid="{F1EC4C9F-0AAB-457B-8F82-D11104A8AC1F}"/>
    <cellStyle name="Cálculo 3 3 3 2 4" xfId="4613" xr:uid="{D626A9CF-8337-43D0-B9DF-E9D086342DF7}"/>
    <cellStyle name="Cálculo 3 3 3 3" xfId="4614" xr:uid="{C825217B-4CDF-4EE3-9955-B30C26677BFC}"/>
    <cellStyle name="Cálculo 3 3 3 3 2" xfId="4615" xr:uid="{D9C18034-D970-4D91-9303-4A0DA4920440}"/>
    <cellStyle name="Cálculo 3 3 3 3 2 2" xfId="4616" xr:uid="{3C213FD1-5B42-4A5E-83D4-D6C80C305E31}"/>
    <cellStyle name="Cálculo 3 3 3 3 3" xfId="4617" xr:uid="{1FB358F1-1A76-4E0E-A916-6ED90B0AB882}"/>
    <cellStyle name="Cálculo 3 3 3 4" xfId="4618" xr:uid="{729A7513-87E7-47D8-9646-AA6768CED2EF}"/>
    <cellStyle name="Cálculo 3 3 3 4 2" xfId="4619" xr:uid="{353CCC97-C18E-469E-A37F-12CA56722030}"/>
    <cellStyle name="Cálculo 3 3 3 4 2 2" xfId="4620" xr:uid="{9B71C99C-2B2B-41FB-A2A3-51FCA6A838C5}"/>
    <cellStyle name="Cálculo 3 3 3 4 3" xfId="4621" xr:uid="{67079AE2-49C9-460B-B9A1-2AEB895A883E}"/>
    <cellStyle name="Cálculo 3 3 3 5" xfId="4622" xr:uid="{153D9057-1CF0-448C-97D8-FEE7B226E947}"/>
    <cellStyle name="Cálculo 3 3 4" xfId="4623" xr:uid="{2288524A-16D6-4BA3-85C3-8F3CE1B92486}"/>
    <cellStyle name="Cálculo 3 3 4 2" xfId="4624" xr:uid="{E75C4A58-A727-4A06-8105-8DFD2F3139C1}"/>
    <cellStyle name="Cálculo 3 3 4 2 2" xfId="4625" xr:uid="{932D40CA-82D8-42D1-9808-5B3F27AFE989}"/>
    <cellStyle name="Cálculo 3 3 4 2 2 2" xfId="4626" xr:uid="{99539886-9E52-40AC-9426-D0E55BB4D1C0}"/>
    <cellStyle name="Cálculo 3 3 4 2 3" xfId="4627" xr:uid="{A06B5C54-35D5-4C17-B0C7-958DF51A752B}"/>
    <cellStyle name="Cálculo 3 3 4 3" xfId="4628" xr:uid="{8C719A6C-2214-4CF9-94BD-9ABA5D8373A9}"/>
    <cellStyle name="Cálculo 3 3 4 3 2" xfId="4629" xr:uid="{321AF9BF-0081-4B42-8EC9-C7097478B05A}"/>
    <cellStyle name="Cálculo 3 3 4 3 2 2" xfId="4630" xr:uid="{410685D7-4E1E-456A-81C6-7D2C3EFBDAB4}"/>
    <cellStyle name="Cálculo 3 3 4 3 3" xfId="4631" xr:uid="{3A9873DE-04A9-4F38-9FBF-E7442E2D09F3}"/>
    <cellStyle name="Cálculo 3 3 4 4" xfId="4632" xr:uid="{FD8FD2CF-18D9-426F-AB40-D847D8754DEC}"/>
    <cellStyle name="Cálculo 3 3 5" xfId="4633" xr:uid="{1CB2A52A-CC1B-4A90-982B-7ED366F94DC3}"/>
    <cellStyle name="Cálculo 3 3 5 2" xfId="4634" xr:uid="{7262F96D-8CE4-4178-A10E-0F0E2F2D3DAE}"/>
    <cellStyle name="Cálculo 3 3 5 2 2" xfId="4635" xr:uid="{EB39B2E7-48D1-4E2B-8C7E-974F2DFEB4A5}"/>
    <cellStyle name="Cálculo 3 3 5 3" xfId="4636" xr:uid="{A2AEE41E-2088-4DCF-AC80-9C72F3C66F92}"/>
    <cellStyle name="Cálculo 3 3 6" xfId="4637" xr:uid="{9FAAD6B5-14B2-432E-ACD0-5C426A228450}"/>
    <cellStyle name="Cálculo 3 3 6 2" xfId="4638" xr:uid="{DB516CC5-9AF6-403D-9FD3-93516D44DB31}"/>
    <cellStyle name="Cálculo 3 3 6 2 2" xfId="4639" xr:uid="{4A840457-5A0E-4A4B-AA49-D9BB1801285B}"/>
    <cellStyle name="Cálculo 3 3 6 3" xfId="4640" xr:uid="{422EE6CD-2AC2-41FC-A911-F871FBA31797}"/>
    <cellStyle name="Cálculo 3 3 7" xfId="4641" xr:uid="{FDDFE946-436C-41CB-90A8-A5856BA445BB}"/>
    <cellStyle name="Cálculo 3 4" xfId="4642" xr:uid="{14327984-CAC6-4C02-94DC-53C88E326FB1}"/>
    <cellStyle name="Cálculo 3 4 2" xfId="4643" xr:uid="{4B1F3868-5B53-4BFC-9F49-37566FC9DDF3}"/>
    <cellStyle name="Cálculo 3 4 2 2" xfId="4644" xr:uid="{1099F1CA-21C3-44BE-B552-AE5826E7C8FE}"/>
    <cellStyle name="Cálculo 3 4 2 2 2" xfId="4645" xr:uid="{5FD1F62A-6266-4157-A110-97BA97B4DCFB}"/>
    <cellStyle name="Cálculo 3 4 2 2 2 2" xfId="4646" xr:uid="{35D4132B-A4C6-4577-803D-8406D9E0DFFC}"/>
    <cellStyle name="Cálculo 3 4 2 2 2 2 2" xfId="4647" xr:uid="{A9B4105E-247B-4C86-9DA6-223808B625FD}"/>
    <cellStyle name="Cálculo 3 4 2 2 2 3" xfId="4648" xr:uid="{B3175E44-7867-47F3-9EEE-D1C218C49BCD}"/>
    <cellStyle name="Cálculo 3 4 2 2 3" xfId="4649" xr:uid="{2DDE26F3-7AA1-4ECA-B54C-00BFB5884E5C}"/>
    <cellStyle name="Cálculo 3 4 2 2 3 2" xfId="4650" xr:uid="{B120CCA1-321A-42A7-9F97-77728F4C7759}"/>
    <cellStyle name="Cálculo 3 4 2 2 3 2 2" xfId="4651" xr:uid="{F4674F87-82C1-49A4-8D0D-9BDFE2C4E6E6}"/>
    <cellStyle name="Cálculo 3 4 2 2 3 3" xfId="4652" xr:uid="{9C2F5CA0-FA32-469C-A2F2-635C706715B7}"/>
    <cellStyle name="Cálculo 3 4 2 2 4" xfId="4653" xr:uid="{B4D9316F-155B-4D8E-A207-BE2F97872E79}"/>
    <cellStyle name="Cálculo 3 4 2 3" xfId="4654" xr:uid="{E025F4C6-7FB3-45F2-A81A-93EBAFDBF229}"/>
    <cellStyle name="Cálculo 3 4 2 3 2" xfId="4655" xr:uid="{123258B7-FACF-4381-AEFE-9871BB1DC1BE}"/>
    <cellStyle name="Cálculo 3 4 2 3 2 2" xfId="4656" xr:uid="{4AF53AF3-9946-40A8-BC2F-5BB9A5793702}"/>
    <cellStyle name="Cálculo 3 4 2 3 3" xfId="4657" xr:uid="{52453628-4332-45C1-823D-4B29A4A92FB4}"/>
    <cellStyle name="Cálculo 3 4 2 4" xfId="4658" xr:uid="{102A42D2-EAB0-40D3-864C-1693C399DA2B}"/>
    <cellStyle name="Cálculo 3 4 2 4 2" xfId="4659" xr:uid="{F3D0AAEE-6377-49F6-8B4E-9D9B16775E6A}"/>
    <cellStyle name="Cálculo 3 4 2 4 2 2" xfId="4660" xr:uid="{465D27DC-4449-45EC-ABC3-C23D32625F0B}"/>
    <cellStyle name="Cálculo 3 4 2 4 3" xfId="4661" xr:uid="{07EE24F7-4C27-42F6-AA3D-12378980C197}"/>
    <cellStyle name="Cálculo 3 4 2 5" xfId="4662" xr:uid="{34539539-3EFC-4312-9F13-B02681873520}"/>
    <cellStyle name="Cálculo 3 4 3" xfId="4663" xr:uid="{CCDB464D-2CB1-4959-BECE-18B8238B466C}"/>
    <cellStyle name="Cálculo 3 4 3 2" xfId="4664" xr:uid="{9DC0E3D9-7AB9-4A6E-BD61-4B242E9388BD}"/>
    <cellStyle name="Cálculo 3 4 3 2 2" xfId="4665" xr:uid="{B12FB7D1-9C34-4EED-9B1F-3270D16F66BC}"/>
    <cellStyle name="Cálculo 3 4 3 2 2 2" xfId="4666" xr:uid="{E570DBB3-1A51-4060-9545-825AC6C9E076}"/>
    <cellStyle name="Cálculo 3 4 3 2 3" xfId="4667" xr:uid="{5C39C248-F354-43C2-9849-DF763052F11F}"/>
    <cellStyle name="Cálculo 3 4 3 3" xfId="4668" xr:uid="{8A68C967-1CCE-4119-9831-2602E495B9E6}"/>
    <cellStyle name="Cálculo 3 4 3 3 2" xfId="4669" xr:uid="{56913F22-5F73-411B-AD59-F13B522FF1B4}"/>
    <cellStyle name="Cálculo 3 4 3 3 2 2" xfId="4670" xr:uid="{F2549DA8-79FC-45F3-90DF-62AEBF3ADE08}"/>
    <cellStyle name="Cálculo 3 4 3 3 3" xfId="4671" xr:uid="{5484DD34-C162-4E15-AA79-36EBC73F9D64}"/>
    <cellStyle name="Cálculo 3 4 3 4" xfId="4672" xr:uid="{DDCF8C59-EA15-43F6-BBAD-4DA626DB3504}"/>
    <cellStyle name="Cálculo 3 4 4" xfId="4673" xr:uid="{5E1F968F-4497-4F05-AC97-4399033249CB}"/>
    <cellStyle name="Cálculo 3 4 4 2" xfId="4674" xr:uid="{121E8915-3E5A-4554-AE8A-32087241A11C}"/>
    <cellStyle name="Cálculo 3 4 4 2 2" xfId="4675" xr:uid="{7727EF06-BE41-4FD5-9EDB-1D8804F6FB1C}"/>
    <cellStyle name="Cálculo 3 4 4 3" xfId="4676" xr:uid="{6C21CE64-39DA-4187-AEE2-15C012D09707}"/>
    <cellStyle name="Cálculo 3 4 5" xfId="4677" xr:uid="{E45EB73A-4775-4A1D-9D78-978CEBB50BB8}"/>
    <cellStyle name="Cálculo 3 4 5 2" xfId="4678" xr:uid="{11AE78E4-18E6-4403-BF1A-B2B2CA967D68}"/>
    <cellStyle name="Cálculo 3 4 5 2 2" xfId="4679" xr:uid="{8E0DCD83-0557-4D53-912F-AABF0175EC47}"/>
    <cellStyle name="Cálculo 3 4 5 3" xfId="4680" xr:uid="{49A044AD-8DB7-4C7C-BAFE-72AD0E387DED}"/>
    <cellStyle name="Cálculo 3 4 6" xfId="4681" xr:uid="{9F53447D-6717-4962-BE79-5F4FE41D90B7}"/>
    <cellStyle name="Cálculo 3 5" xfId="4682" xr:uid="{37F55B86-A861-4798-B9A2-CAA082515CAF}"/>
    <cellStyle name="Cálculo 3 5 2" xfId="4683" xr:uid="{32A39AB5-28D4-400B-9857-5B9697AEB6F8}"/>
    <cellStyle name="Cálculo 3 5 2 2" xfId="4684" xr:uid="{E0B1891B-BB18-4B86-8C3F-00F647C2E95B}"/>
    <cellStyle name="Cálculo 3 5 2 2 2" xfId="4685" xr:uid="{95AE6E01-D78A-41A3-8805-9FA4F9F7CEE4}"/>
    <cellStyle name="Cálculo 3 5 2 2 2 2" xfId="4686" xr:uid="{08C774CF-61AA-4FD6-AFEB-0D3CD518DB37}"/>
    <cellStyle name="Cálculo 3 5 2 2 3" xfId="4687" xr:uid="{9582CD90-84FF-4150-8DAF-8EB6EF6BCB83}"/>
    <cellStyle name="Cálculo 3 5 2 3" xfId="4688" xr:uid="{C0041BB9-C7BC-48BF-898A-128ECECDD9E2}"/>
    <cellStyle name="Cálculo 3 5 2 3 2" xfId="4689" xr:uid="{F51544F6-3108-4458-9D71-717543307B34}"/>
    <cellStyle name="Cálculo 3 5 2 3 2 2" xfId="4690" xr:uid="{7DE682D9-FDD1-486C-9CD6-7AFB7C8195F4}"/>
    <cellStyle name="Cálculo 3 5 2 3 3" xfId="4691" xr:uid="{84F040E6-51F9-4A0E-BB10-44104FB348AC}"/>
    <cellStyle name="Cálculo 3 5 2 4" xfId="4692" xr:uid="{53C9398F-DB76-4AE0-A173-2DF49812EB3E}"/>
    <cellStyle name="Cálculo 3 5 3" xfId="4693" xr:uid="{0D597B08-DFCA-4E3E-A59F-0B7E9C75CB1E}"/>
    <cellStyle name="Cálculo 3 5 3 2" xfId="4694" xr:uid="{1B9CF869-4C6D-4CD5-9F3C-367417CA3466}"/>
    <cellStyle name="Cálculo 3 5 3 2 2" xfId="4695" xr:uid="{90B714AA-2A47-41B7-A733-1839D12CD4A4}"/>
    <cellStyle name="Cálculo 3 5 3 3" xfId="4696" xr:uid="{0BA5AB62-C2D1-4A81-845A-FBFF3D81FFB0}"/>
    <cellStyle name="Cálculo 3 5 4" xfId="4697" xr:uid="{0A7144CA-6436-42F5-A86B-9153133551A7}"/>
    <cellStyle name="Cálculo 3 5 4 2" xfId="4698" xr:uid="{8EBF9967-F219-41BC-B618-2836F658FF04}"/>
    <cellStyle name="Cálculo 3 5 4 2 2" xfId="4699" xr:uid="{A99672A8-4320-4014-BFBA-6F422CF2641A}"/>
    <cellStyle name="Cálculo 3 5 4 3" xfId="4700" xr:uid="{C1ACE14D-588B-4ACE-B488-A749E2497594}"/>
    <cellStyle name="Cálculo 3 5 5" xfId="4701" xr:uid="{5E0A476F-F267-41B9-A276-2FBA4C4DB91D}"/>
    <cellStyle name="Cálculo 3 6" xfId="4702" xr:uid="{0C4DC8C3-D106-4B1A-B610-48F312D574F3}"/>
    <cellStyle name="Cálculo 3 6 2" xfId="4703" xr:uid="{D38AC529-4D09-49B6-A90C-FDB900055F91}"/>
    <cellStyle name="Cálculo 3 6 2 2" xfId="4704" xr:uid="{21A5F1DA-7C56-4409-A139-B3DD71B4401C}"/>
    <cellStyle name="Cálculo 3 6 2 2 2" xfId="4705" xr:uid="{AD4CA650-A108-40B7-9F57-911258DD15D0}"/>
    <cellStyle name="Cálculo 3 6 2 3" xfId="4706" xr:uid="{931A7EE5-C271-46F3-B868-27D84A848B75}"/>
    <cellStyle name="Cálculo 3 6 3" xfId="4707" xr:uid="{BFD8F483-2322-4F19-882C-7F59A120E6B9}"/>
    <cellStyle name="Cálculo 3 6 3 2" xfId="4708" xr:uid="{14F72A07-8179-4F63-90C5-D5191F24D52D}"/>
    <cellStyle name="Cálculo 3 6 3 2 2" xfId="4709" xr:uid="{5F033169-5663-4612-8E9D-554C496B2CBB}"/>
    <cellStyle name="Cálculo 3 6 3 3" xfId="4710" xr:uid="{B6CCB2AD-5858-405A-BA34-194FFA4AF101}"/>
    <cellStyle name="Cálculo 3 6 4" xfId="4711" xr:uid="{BF51B53E-A0C9-441B-9F1D-B2CFB5DD463C}"/>
    <cellStyle name="Cálculo 3 7" xfId="4712" xr:uid="{B7F56D5E-CEF0-45E9-A7C1-D629AE3399F4}"/>
    <cellStyle name="Cálculo 3 7 2" xfId="4713" xr:uid="{B9B81EFF-4A13-47C8-AFC7-572226669941}"/>
    <cellStyle name="Cálculo 3 7 2 2" xfId="4714" xr:uid="{B6D89A3D-FB71-47E5-9D73-1C361DD71C51}"/>
    <cellStyle name="Cálculo 3 7 3" xfId="4715" xr:uid="{BEB884A1-680E-46E4-9700-78626CE0FA9C}"/>
    <cellStyle name="Cálculo 3 8" xfId="4716" xr:uid="{AA2D04BF-F31B-4C2B-A9C3-02BEBB51B19F}"/>
    <cellStyle name="Cálculo 3 8 2" xfId="4717" xr:uid="{70517E67-C9D9-4AB1-BDC5-8FC568E93785}"/>
    <cellStyle name="Cálculo 3 8 2 2" xfId="4718" xr:uid="{55EB774E-15BB-412E-875B-4C09920B11F3}"/>
    <cellStyle name="Cálculo 3 8 3" xfId="4719" xr:uid="{9B77FB5E-EB0A-4BC1-B6F9-1EA95D5CABBD}"/>
    <cellStyle name="Cálculo 3 9" xfId="4720" xr:uid="{9CEA90A6-B96A-4DC9-8F42-0162534EC4C7}"/>
    <cellStyle name="Cálculo 4" xfId="4721" xr:uid="{A55EB5AD-5A11-4ED8-9160-70C0629ABB4E}"/>
    <cellStyle name="Cálculo 4 2" xfId="4722" xr:uid="{543D72F2-7B52-41EA-9AAF-3B8CD24225E2}"/>
    <cellStyle name="Cálculo 4 2 2" xfId="4723" xr:uid="{9A233F75-3A99-491E-9132-7A9FCB3C64A8}"/>
    <cellStyle name="Cálculo 4 2 2 2" xfId="4724" xr:uid="{CD4067EA-921A-4139-8635-86863CF15C8C}"/>
    <cellStyle name="Cálculo 4 2 2 2 2" xfId="4725" xr:uid="{F62A21D2-74C5-462F-9A95-E89A9B7AF557}"/>
    <cellStyle name="Cálculo 4 2 2 2 2 2" xfId="4726" xr:uid="{4001E04D-584D-4DBA-AB28-E2200A9B6F4A}"/>
    <cellStyle name="Cálculo 4 2 2 2 2 2 2" xfId="4727" xr:uid="{F7252A5B-4C31-4C13-8672-7799CC69DA7B}"/>
    <cellStyle name="Cálculo 4 2 2 2 2 2 2 2" xfId="4728" xr:uid="{F70EC81A-3658-41A9-AACF-6F0546020378}"/>
    <cellStyle name="Cálculo 4 2 2 2 2 2 2 2 2" xfId="4729" xr:uid="{FA559126-7E0B-4F97-B811-810978C209A4}"/>
    <cellStyle name="Cálculo 4 2 2 2 2 2 2 3" xfId="4730" xr:uid="{105D796F-FD0E-439D-A867-DC461561A91A}"/>
    <cellStyle name="Cálculo 4 2 2 2 2 2 3" xfId="4731" xr:uid="{C68A4F39-575D-412B-97AA-A91F3165C212}"/>
    <cellStyle name="Cálculo 4 2 2 2 2 2 3 2" xfId="4732" xr:uid="{F51E7724-CC08-4B19-8B16-677D48ACACF5}"/>
    <cellStyle name="Cálculo 4 2 2 2 2 2 3 2 2" xfId="4733" xr:uid="{FD8D1F0F-70CF-4220-9E30-C9334018008C}"/>
    <cellStyle name="Cálculo 4 2 2 2 2 2 3 3" xfId="4734" xr:uid="{2C5EDF94-A5D2-451F-A330-67F1D49B9B85}"/>
    <cellStyle name="Cálculo 4 2 2 2 2 2 4" xfId="4735" xr:uid="{9ABAEAEB-25B0-46B1-B75A-CFDED82FECB4}"/>
    <cellStyle name="Cálculo 4 2 2 2 2 3" xfId="4736" xr:uid="{5B41C77C-7BA2-43EA-8114-4FCB9A47904E}"/>
    <cellStyle name="Cálculo 4 2 2 2 2 3 2" xfId="4737" xr:uid="{5FCE0AB2-DA8B-42A8-AD05-40F69DBACE8C}"/>
    <cellStyle name="Cálculo 4 2 2 2 2 3 2 2" xfId="4738" xr:uid="{AEE365FF-100A-424B-82AA-8F688C10825E}"/>
    <cellStyle name="Cálculo 4 2 2 2 2 3 3" xfId="4739" xr:uid="{00F84E57-8915-4CFB-A0AB-2F3C0509B4BB}"/>
    <cellStyle name="Cálculo 4 2 2 2 2 4" xfId="4740" xr:uid="{D9AD3B26-D83B-4361-B452-4DA9095D0319}"/>
    <cellStyle name="Cálculo 4 2 2 2 2 4 2" xfId="4741" xr:uid="{FE127670-9CBF-4B67-8A9F-F85928520D26}"/>
    <cellStyle name="Cálculo 4 2 2 2 2 4 2 2" xfId="4742" xr:uid="{86145C45-CBB3-4AF4-B59D-9E6225917821}"/>
    <cellStyle name="Cálculo 4 2 2 2 2 4 3" xfId="4743" xr:uid="{34876151-FC3D-4DCB-8B7C-E7EBF860D96C}"/>
    <cellStyle name="Cálculo 4 2 2 2 2 5" xfId="4744" xr:uid="{43764696-1C2C-4E15-8C8D-18679D637106}"/>
    <cellStyle name="Cálculo 4 2 2 2 3" xfId="4745" xr:uid="{C7B92337-5D73-46D0-8891-4848DDC28F8D}"/>
    <cellStyle name="Cálculo 4 2 2 2 3 2" xfId="4746" xr:uid="{83079740-C5B7-4B00-9917-8BDBFB724864}"/>
    <cellStyle name="Cálculo 4 2 2 2 3 2 2" xfId="4747" xr:uid="{4CDA1EAE-4FF9-4530-8DA1-E041D9F9943C}"/>
    <cellStyle name="Cálculo 4 2 2 2 3 2 2 2" xfId="4748" xr:uid="{71C182BB-479F-4F6C-8292-91615913CC14}"/>
    <cellStyle name="Cálculo 4 2 2 2 3 2 3" xfId="4749" xr:uid="{0816B648-E597-4B58-9513-3A37586753A1}"/>
    <cellStyle name="Cálculo 4 2 2 2 3 3" xfId="4750" xr:uid="{8D699107-7597-441D-9D5F-D26A1F8950C7}"/>
    <cellStyle name="Cálculo 4 2 2 2 3 3 2" xfId="4751" xr:uid="{31543354-5CB4-486E-AA4C-4BC86126CA31}"/>
    <cellStyle name="Cálculo 4 2 2 2 3 3 2 2" xfId="4752" xr:uid="{C1D8B52F-2783-41C9-94E8-370812EEEDCF}"/>
    <cellStyle name="Cálculo 4 2 2 2 3 3 3" xfId="4753" xr:uid="{6BFBA9B7-AE89-4DDC-B638-1C57DE2E356C}"/>
    <cellStyle name="Cálculo 4 2 2 2 3 4" xfId="4754" xr:uid="{FEA1D780-DD09-4C96-A58A-5764353D94F6}"/>
    <cellStyle name="Cálculo 4 2 2 2 4" xfId="4755" xr:uid="{D66FE600-A084-4511-92C8-A80BA36AFD03}"/>
    <cellStyle name="Cálculo 4 2 2 2 4 2" xfId="4756" xr:uid="{E5DF448B-5787-4785-8864-8333D034DDCC}"/>
    <cellStyle name="Cálculo 4 2 2 2 4 2 2" xfId="4757" xr:uid="{88F83347-E00B-43FA-AA5C-96ED56BF9652}"/>
    <cellStyle name="Cálculo 4 2 2 2 4 3" xfId="4758" xr:uid="{F9F2941C-E209-41EE-9EED-742BB991F90F}"/>
    <cellStyle name="Cálculo 4 2 2 2 5" xfId="4759" xr:uid="{B8DA1567-BE98-4C0C-8318-A24600FABA60}"/>
    <cellStyle name="Cálculo 4 2 2 2 5 2" xfId="4760" xr:uid="{AD7BBF19-8AB4-47B4-85F5-9919D079F467}"/>
    <cellStyle name="Cálculo 4 2 2 2 5 2 2" xfId="4761" xr:uid="{5E995CE0-7518-4B27-BC64-4AA46F6F732A}"/>
    <cellStyle name="Cálculo 4 2 2 2 5 3" xfId="4762" xr:uid="{FDA94EC6-E2E0-4C16-A56D-89A1E7368AF8}"/>
    <cellStyle name="Cálculo 4 2 2 2 6" xfId="4763" xr:uid="{98A05511-2900-4E07-8033-C427A7A823C9}"/>
    <cellStyle name="Cálculo 4 2 2 3" xfId="4764" xr:uid="{C333712D-D072-4BC5-AE73-05827BEBCD46}"/>
    <cellStyle name="Cálculo 4 2 2 3 2" xfId="4765" xr:uid="{90F2A3A6-EE50-45E7-BB12-03DFE92EAE1A}"/>
    <cellStyle name="Cálculo 4 2 2 3 2 2" xfId="4766" xr:uid="{5C3222C0-73D2-4B6F-B74B-4654A2C41AC0}"/>
    <cellStyle name="Cálculo 4 2 2 3 2 2 2" xfId="4767" xr:uid="{019146DA-7259-4FFA-8041-EEC28556A195}"/>
    <cellStyle name="Cálculo 4 2 2 3 2 2 2 2" xfId="4768" xr:uid="{1319F051-D4BF-447D-BC27-BCD91640C520}"/>
    <cellStyle name="Cálculo 4 2 2 3 2 2 3" xfId="4769" xr:uid="{037B014A-75D1-4992-A419-722D79CDA315}"/>
    <cellStyle name="Cálculo 4 2 2 3 2 3" xfId="4770" xr:uid="{6DF2E3EC-92FE-4092-A4D4-0E4E2FFACD8A}"/>
    <cellStyle name="Cálculo 4 2 2 3 2 3 2" xfId="4771" xr:uid="{3808BC34-4C5A-4FC0-B917-F22E5087F6BC}"/>
    <cellStyle name="Cálculo 4 2 2 3 2 3 2 2" xfId="4772" xr:uid="{CFEAAC4F-7C40-4C8C-B8A2-48AEF845F5FE}"/>
    <cellStyle name="Cálculo 4 2 2 3 2 3 3" xfId="4773" xr:uid="{87128107-25EF-40D3-8E31-8E004DD53970}"/>
    <cellStyle name="Cálculo 4 2 2 3 2 4" xfId="4774" xr:uid="{323FA89D-4E36-4811-B032-7FE6CB429ACF}"/>
    <cellStyle name="Cálculo 4 2 2 3 3" xfId="4775" xr:uid="{B599A943-C90F-42B1-ABE4-C0093BB5FC22}"/>
    <cellStyle name="Cálculo 4 2 2 3 3 2" xfId="4776" xr:uid="{B6B750D2-1993-40FC-A86E-B1886656964E}"/>
    <cellStyle name="Cálculo 4 2 2 3 3 2 2" xfId="4777" xr:uid="{F2503AAB-2A57-4DD7-BF46-B4920DAA8945}"/>
    <cellStyle name="Cálculo 4 2 2 3 3 3" xfId="4778" xr:uid="{69B1A190-B83F-47DC-9695-69EC0C723134}"/>
    <cellStyle name="Cálculo 4 2 2 3 4" xfId="4779" xr:uid="{205A0FF0-795C-4386-918C-754CFC39C219}"/>
    <cellStyle name="Cálculo 4 2 2 3 4 2" xfId="4780" xr:uid="{0070EC23-DEDA-42FC-8E9D-85696438BC9A}"/>
    <cellStyle name="Cálculo 4 2 2 3 4 2 2" xfId="4781" xr:uid="{F0B9C56E-033F-4A20-A0A3-AC861E018A8E}"/>
    <cellStyle name="Cálculo 4 2 2 3 4 3" xfId="4782" xr:uid="{38E1B2C0-3012-4B90-B803-E6090F0A3813}"/>
    <cellStyle name="Cálculo 4 2 2 3 5" xfId="4783" xr:uid="{EBB11492-23EC-4F72-821B-401D6C184FD2}"/>
    <cellStyle name="Cálculo 4 2 2 4" xfId="4784" xr:uid="{15EA445D-E6B7-4F67-9A71-97CD911C4DE3}"/>
    <cellStyle name="Cálculo 4 2 2 4 2" xfId="4785" xr:uid="{21803FA6-9987-497F-83EB-C922E48EA393}"/>
    <cellStyle name="Cálculo 4 2 2 4 2 2" xfId="4786" xr:uid="{8B36E3AD-01FC-4B3A-A549-7A609BC47FAD}"/>
    <cellStyle name="Cálculo 4 2 2 4 2 2 2" xfId="4787" xr:uid="{8D2785A7-F3DD-4C4A-AB8E-42860C9B68BA}"/>
    <cellStyle name="Cálculo 4 2 2 4 2 3" xfId="4788" xr:uid="{6711BB77-C3EB-4932-9BB0-98211FF91C6E}"/>
    <cellStyle name="Cálculo 4 2 2 4 3" xfId="4789" xr:uid="{C90E2C1D-60C9-481A-AC5B-E7257A1476F3}"/>
    <cellStyle name="Cálculo 4 2 2 4 3 2" xfId="4790" xr:uid="{579932D2-FC84-4C10-B26D-DFE639F5F18D}"/>
    <cellStyle name="Cálculo 4 2 2 4 3 2 2" xfId="4791" xr:uid="{FCE25F73-9E43-4802-BE03-972FE60B7458}"/>
    <cellStyle name="Cálculo 4 2 2 4 3 3" xfId="4792" xr:uid="{6C871A57-07F5-4C37-9A5D-E803BC7C8212}"/>
    <cellStyle name="Cálculo 4 2 2 4 4" xfId="4793" xr:uid="{414346CD-0667-4E8D-A57E-67CFD26AE862}"/>
    <cellStyle name="Cálculo 4 2 2 5" xfId="4794" xr:uid="{46F1FA26-64FE-4515-A67B-8E5F157BD9A3}"/>
    <cellStyle name="Cálculo 4 2 2 5 2" xfId="4795" xr:uid="{AE65FC2B-086E-4F9B-90E9-8D6FDC1BE1B1}"/>
    <cellStyle name="Cálculo 4 2 2 5 2 2" xfId="4796" xr:uid="{60BD3E19-8611-4F66-A3A2-90A92E063CD2}"/>
    <cellStyle name="Cálculo 4 2 2 5 3" xfId="4797" xr:uid="{AAFFD9A0-B494-4494-8D9F-2071F2B261AC}"/>
    <cellStyle name="Cálculo 4 2 2 6" xfId="4798" xr:uid="{C68F76EE-7E28-443E-9352-2301CE5E196A}"/>
    <cellStyle name="Cálculo 4 2 2 6 2" xfId="4799" xr:uid="{9EB17DBF-E182-47DC-92DF-7228E792124E}"/>
    <cellStyle name="Cálculo 4 2 2 6 2 2" xfId="4800" xr:uid="{FCA7099E-3CD5-49C5-9E6F-7FE1E35B4C32}"/>
    <cellStyle name="Cálculo 4 2 2 6 3" xfId="4801" xr:uid="{DEAA3453-04F9-4B9A-8C38-4835A84467D0}"/>
    <cellStyle name="Cálculo 4 2 2 7" xfId="4802" xr:uid="{607CF4BF-2676-43B8-AF46-5A554AD4666D}"/>
    <cellStyle name="Cálculo 4 2 3" xfId="4803" xr:uid="{6C5A1D6D-E176-40C4-BC9E-DB44D355936A}"/>
    <cellStyle name="Cálculo 4 2 3 2" xfId="4804" xr:uid="{CB333DD9-3A08-4D2C-A275-2DAE281B2187}"/>
    <cellStyle name="Cálculo 4 2 3 2 2" xfId="4805" xr:uid="{1C9B4D7D-9B6A-4BE7-82AB-8211242F5070}"/>
    <cellStyle name="Cálculo 4 2 3 2 2 2" xfId="4806" xr:uid="{6F30D9BD-0FE7-4270-9A9D-9932A3AB5F0E}"/>
    <cellStyle name="Cálculo 4 2 3 2 2 2 2" xfId="4807" xr:uid="{BB46AFC8-562D-4AEE-9FCF-B33054EF438B}"/>
    <cellStyle name="Cálculo 4 2 3 2 2 2 2 2" xfId="4808" xr:uid="{80EAFF90-84B4-4D46-91DB-56B089C50254}"/>
    <cellStyle name="Cálculo 4 2 3 2 2 2 3" xfId="4809" xr:uid="{E39AF44E-407C-4808-A40E-F3751C2AA886}"/>
    <cellStyle name="Cálculo 4 2 3 2 2 3" xfId="4810" xr:uid="{E652040C-1B13-430B-8469-1D1FC0F7FD74}"/>
    <cellStyle name="Cálculo 4 2 3 2 2 3 2" xfId="4811" xr:uid="{981C1262-823D-4E57-9745-1C2CF1E63A73}"/>
    <cellStyle name="Cálculo 4 2 3 2 2 3 2 2" xfId="4812" xr:uid="{1FF2ADF6-58AE-42B0-A75E-34C67F41E5B3}"/>
    <cellStyle name="Cálculo 4 2 3 2 2 3 3" xfId="4813" xr:uid="{8AE7EC70-E5AF-472B-9A95-3D70405BAB1E}"/>
    <cellStyle name="Cálculo 4 2 3 2 2 4" xfId="4814" xr:uid="{A77A13D6-A6E1-489F-AAF1-92F66CBC7EDF}"/>
    <cellStyle name="Cálculo 4 2 3 2 3" xfId="4815" xr:uid="{B32B3478-1445-4D87-893B-FF1118AD0A54}"/>
    <cellStyle name="Cálculo 4 2 3 2 3 2" xfId="4816" xr:uid="{5E8FA654-1BB2-492D-9F78-407733C1C9BC}"/>
    <cellStyle name="Cálculo 4 2 3 2 3 2 2" xfId="4817" xr:uid="{632114AA-DBD2-466A-9140-0D279082E01B}"/>
    <cellStyle name="Cálculo 4 2 3 2 3 3" xfId="4818" xr:uid="{5BEBA935-BE46-453F-AF7A-4E12C226A752}"/>
    <cellStyle name="Cálculo 4 2 3 2 4" xfId="4819" xr:uid="{01E13F93-8AC7-4077-BB09-2D1BE034D5D2}"/>
    <cellStyle name="Cálculo 4 2 3 2 4 2" xfId="4820" xr:uid="{56F28BEF-33A7-4335-9EA0-AC71181C5283}"/>
    <cellStyle name="Cálculo 4 2 3 2 4 2 2" xfId="4821" xr:uid="{C97CB400-7194-4161-BBDB-D6AD324EA25B}"/>
    <cellStyle name="Cálculo 4 2 3 2 4 3" xfId="4822" xr:uid="{D081D522-D617-463E-A70E-68B23EE3B773}"/>
    <cellStyle name="Cálculo 4 2 3 2 5" xfId="4823" xr:uid="{2A0AD9C7-CF60-4EC3-9D4E-1D2FDAC3E2DF}"/>
    <cellStyle name="Cálculo 4 2 3 3" xfId="4824" xr:uid="{BB23C119-7189-4650-8B4D-99A7E6047584}"/>
    <cellStyle name="Cálculo 4 2 3 3 2" xfId="4825" xr:uid="{5CE7C5C8-9C89-4A87-A340-E46C3E2C9E21}"/>
    <cellStyle name="Cálculo 4 2 3 3 2 2" xfId="4826" xr:uid="{37978E09-76CC-4C5E-B79B-8C824BFD7767}"/>
    <cellStyle name="Cálculo 4 2 3 3 2 2 2" xfId="4827" xr:uid="{8F676E60-3A9B-4C80-BE5E-870BAF410D47}"/>
    <cellStyle name="Cálculo 4 2 3 3 2 3" xfId="4828" xr:uid="{0EC1CF81-56DC-45C8-82B5-9A2271933373}"/>
    <cellStyle name="Cálculo 4 2 3 3 3" xfId="4829" xr:uid="{79D14710-2A21-43EB-9304-D44486CA50D8}"/>
    <cellStyle name="Cálculo 4 2 3 3 3 2" xfId="4830" xr:uid="{4695BD13-EBE7-4FB0-A8F8-667111A021FC}"/>
    <cellStyle name="Cálculo 4 2 3 3 3 2 2" xfId="4831" xr:uid="{FC88ADD4-E18D-4CCD-B4C2-BAC38797315B}"/>
    <cellStyle name="Cálculo 4 2 3 3 3 3" xfId="4832" xr:uid="{BF7203EB-11DC-45C8-B587-39291F269CDD}"/>
    <cellStyle name="Cálculo 4 2 3 3 4" xfId="4833" xr:uid="{DE799053-182A-4E06-B669-36A16EAFFFC8}"/>
    <cellStyle name="Cálculo 4 2 3 4" xfId="4834" xr:uid="{51B24DA0-F26F-4D4E-BB64-4A095E00D91C}"/>
    <cellStyle name="Cálculo 4 2 3 4 2" xfId="4835" xr:uid="{3FEBC53C-85E7-49A0-A192-20F4A25DF0AD}"/>
    <cellStyle name="Cálculo 4 2 3 4 2 2" xfId="4836" xr:uid="{66478D50-79E7-49F4-B879-5670BB87C676}"/>
    <cellStyle name="Cálculo 4 2 3 4 3" xfId="4837" xr:uid="{94F510B3-7845-4B0D-B4FB-E201A1EA634A}"/>
    <cellStyle name="Cálculo 4 2 3 5" xfId="4838" xr:uid="{A3BC4216-A47B-4A2C-832D-68DF90D54A00}"/>
    <cellStyle name="Cálculo 4 2 3 5 2" xfId="4839" xr:uid="{096B178D-CD6C-4213-B469-EA73416B4E75}"/>
    <cellStyle name="Cálculo 4 2 3 5 2 2" xfId="4840" xr:uid="{774E7631-26E9-4EE2-8BDA-F9652AA2CE80}"/>
    <cellStyle name="Cálculo 4 2 3 5 3" xfId="4841" xr:uid="{641E6F72-43BC-4F9B-8BB2-53D8714D5057}"/>
    <cellStyle name="Cálculo 4 2 3 6" xfId="4842" xr:uid="{1DB334F5-13F4-46C9-B014-3D72AACBFA76}"/>
    <cellStyle name="Cálculo 4 2 4" xfId="4843" xr:uid="{C3A1CCBF-B67C-4126-99D7-A3B2B3BD5918}"/>
    <cellStyle name="Cálculo 4 2 4 2" xfId="4844" xr:uid="{64557795-3031-433D-A2C3-B06B7C0FF8F0}"/>
    <cellStyle name="Cálculo 4 2 4 2 2" xfId="4845" xr:uid="{693AD3D6-5F6B-46AE-94DE-E6218CEE46BA}"/>
    <cellStyle name="Cálculo 4 2 4 2 2 2" xfId="4846" xr:uid="{E7136151-9A28-4D9B-99D8-7C807BB4D9E7}"/>
    <cellStyle name="Cálculo 4 2 4 2 2 2 2" xfId="4847" xr:uid="{2E671C64-187D-41D4-BC0E-59B6FAD0A10A}"/>
    <cellStyle name="Cálculo 4 2 4 2 2 3" xfId="4848" xr:uid="{DAB03C4D-62C9-48A1-86B7-BDEBBFF54DDF}"/>
    <cellStyle name="Cálculo 4 2 4 2 3" xfId="4849" xr:uid="{6253977C-47BF-4C8C-9B55-9000D60E51D7}"/>
    <cellStyle name="Cálculo 4 2 4 2 3 2" xfId="4850" xr:uid="{9DBDEA5A-2A43-4A1A-A76E-F0F4C226B08C}"/>
    <cellStyle name="Cálculo 4 2 4 2 3 2 2" xfId="4851" xr:uid="{9F7B4CDD-A1FD-4650-AD39-B1AB073DCD1E}"/>
    <cellStyle name="Cálculo 4 2 4 2 3 3" xfId="4852" xr:uid="{D37D339C-5080-46B4-9C2D-49F409025574}"/>
    <cellStyle name="Cálculo 4 2 4 2 4" xfId="4853" xr:uid="{74288874-6728-4440-8577-DB46779C2FCC}"/>
    <cellStyle name="Cálculo 4 2 4 3" xfId="4854" xr:uid="{1E5A23CB-F805-4930-9F37-673C98EB3E2E}"/>
    <cellStyle name="Cálculo 4 2 4 3 2" xfId="4855" xr:uid="{C947CD0D-2E46-4051-8A53-F21F6FFD2B26}"/>
    <cellStyle name="Cálculo 4 2 4 3 2 2" xfId="4856" xr:uid="{C61F3DCD-DD04-42B4-94DF-3F406D9069FF}"/>
    <cellStyle name="Cálculo 4 2 4 3 3" xfId="4857" xr:uid="{4945D920-082A-4AB3-8993-FCE982C8E421}"/>
    <cellStyle name="Cálculo 4 2 4 4" xfId="4858" xr:uid="{4F72B646-A1DA-4C8E-801F-D56FFF3C9995}"/>
    <cellStyle name="Cálculo 4 2 4 4 2" xfId="4859" xr:uid="{B9C32EDD-DBCC-46B9-9058-ED9228BC1D53}"/>
    <cellStyle name="Cálculo 4 2 4 4 2 2" xfId="4860" xr:uid="{6DF7D7A3-66C1-49B6-8393-855C36DC250C}"/>
    <cellStyle name="Cálculo 4 2 4 4 3" xfId="4861" xr:uid="{6AD56346-33D8-4152-A991-D7464E30BF9F}"/>
    <cellStyle name="Cálculo 4 2 4 5" xfId="4862" xr:uid="{DD8731D6-5B64-427B-A09E-624421B50C39}"/>
    <cellStyle name="Cálculo 4 2 5" xfId="4863" xr:uid="{612EE746-468B-48D7-AA05-5EB3F17363A4}"/>
    <cellStyle name="Cálculo 4 2 5 2" xfId="4864" xr:uid="{AE496907-0941-4D65-84FB-921DFFFFD931}"/>
    <cellStyle name="Cálculo 4 2 5 2 2" xfId="4865" xr:uid="{5B51AC20-E72A-4325-B9F3-0A7CC020E3E6}"/>
    <cellStyle name="Cálculo 4 2 5 2 2 2" xfId="4866" xr:uid="{4FE4069C-A01E-466C-908B-E54293CCD9AD}"/>
    <cellStyle name="Cálculo 4 2 5 2 3" xfId="4867" xr:uid="{C24D5C17-8C48-4972-A533-E1F65CD5F509}"/>
    <cellStyle name="Cálculo 4 2 5 3" xfId="4868" xr:uid="{AC0AD3C0-C35C-4CB0-86A5-4B6784753FF1}"/>
    <cellStyle name="Cálculo 4 2 5 3 2" xfId="4869" xr:uid="{B9AEE56F-D64D-4127-8709-0F94CB041CC6}"/>
    <cellStyle name="Cálculo 4 2 5 3 2 2" xfId="4870" xr:uid="{F45C6035-A540-4A5E-BFDF-B2852D5D6DEE}"/>
    <cellStyle name="Cálculo 4 2 5 3 3" xfId="4871" xr:uid="{7E4AFAF0-7345-4600-8C72-DA257B23E8B4}"/>
    <cellStyle name="Cálculo 4 2 5 4" xfId="4872" xr:uid="{AFF69DC6-32EC-4930-A799-E8DAC28DF165}"/>
    <cellStyle name="Cálculo 4 2 6" xfId="4873" xr:uid="{5FFDE786-4E74-433C-AFEE-595F78607711}"/>
    <cellStyle name="Cálculo 4 2 6 2" xfId="4874" xr:uid="{00FEA909-608D-46EE-9E86-6B744D4058FA}"/>
    <cellStyle name="Cálculo 4 2 6 2 2" xfId="4875" xr:uid="{4FB536CB-BCA5-4B82-A7B0-2FE2F1C2CC7E}"/>
    <cellStyle name="Cálculo 4 2 6 3" xfId="4876" xr:uid="{F127EC9A-B21E-4EBD-B8CE-3F4E4FDF489A}"/>
    <cellStyle name="Cálculo 4 2 7" xfId="4877" xr:uid="{A545C62A-4C5C-4189-AEE7-EEAF7C5A1AFF}"/>
    <cellStyle name="Cálculo 4 2 7 2" xfId="4878" xr:uid="{C69D99DF-15C5-491B-83D1-F97712D4B2C2}"/>
    <cellStyle name="Cálculo 4 2 7 2 2" xfId="4879" xr:uid="{1EE37519-87B6-43FA-A375-D930CFFE9173}"/>
    <cellStyle name="Cálculo 4 2 7 3" xfId="4880" xr:uid="{A5069F5A-7B3B-4BA2-98FD-43CAEDD143D1}"/>
    <cellStyle name="Cálculo 4 2 8" xfId="4881" xr:uid="{80F1D4AC-18EF-4D46-9A9C-DEA0589108A8}"/>
    <cellStyle name="Cálculo 4 3" xfId="4882" xr:uid="{4231CB36-C20B-41E6-8E2F-DE3C67B83FB8}"/>
    <cellStyle name="Cálculo 4 3 2" xfId="4883" xr:uid="{4C953972-2BC8-4057-BA93-50B473475B70}"/>
    <cellStyle name="Cálculo 4 3 2 2" xfId="4884" xr:uid="{EED3CA5B-D74D-473C-B6CE-705CF0940B13}"/>
    <cellStyle name="Cálculo 4 3 2 2 2" xfId="4885" xr:uid="{241F0EFE-F1CC-4038-90F9-328488AB8423}"/>
    <cellStyle name="Cálculo 4 3 2 2 2 2" xfId="4886" xr:uid="{3274DFAE-A12A-48C5-AD43-70E9F9EBB8D0}"/>
    <cellStyle name="Cálculo 4 3 2 2 2 2 2" xfId="4887" xr:uid="{511A7FC5-3D13-4055-B93E-3E5FFE126054}"/>
    <cellStyle name="Cálculo 4 3 2 2 2 2 2 2" xfId="4888" xr:uid="{6E8AC42D-232D-4917-96B9-68033421ED57}"/>
    <cellStyle name="Cálculo 4 3 2 2 2 2 3" xfId="4889" xr:uid="{7DE2E935-E350-4BEA-A3E9-9FB355AE0E95}"/>
    <cellStyle name="Cálculo 4 3 2 2 2 3" xfId="4890" xr:uid="{0F9A6CBD-A569-41E1-9F7A-ACD815455BFE}"/>
    <cellStyle name="Cálculo 4 3 2 2 2 3 2" xfId="4891" xr:uid="{1BCBD3CF-71BC-4C7D-A7B8-8D4CD8A8373F}"/>
    <cellStyle name="Cálculo 4 3 2 2 2 3 2 2" xfId="4892" xr:uid="{0BFB5521-6A9B-4F04-ABA0-9CE25027D961}"/>
    <cellStyle name="Cálculo 4 3 2 2 2 3 3" xfId="4893" xr:uid="{BCD05C92-A44C-422A-B7D7-3C7C7D46DCE4}"/>
    <cellStyle name="Cálculo 4 3 2 2 2 4" xfId="4894" xr:uid="{7BC3FE7A-8FD7-4EE3-AEB6-A38A00B1CFA4}"/>
    <cellStyle name="Cálculo 4 3 2 2 3" xfId="4895" xr:uid="{627137F5-23E8-4F77-A17E-CFD441B22228}"/>
    <cellStyle name="Cálculo 4 3 2 2 3 2" xfId="4896" xr:uid="{CE8876A9-26E1-4736-9DB8-036AF8FFB2D5}"/>
    <cellStyle name="Cálculo 4 3 2 2 3 2 2" xfId="4897" xr:uid="{3A2A8DC9-4521-40D9-B005-A81313D90D50}"/>
    <cellStyle name="Cálculo 4 3 2 2 3 3" xfId="4898" xr:uid="{30C5C8CF-1020-4B3F-A62B-85BF51D12A4A}"/>
    <cellStyle name="Cálculo 4 3 2 2 4" xfId="4899" xr:uid="{61F1A7C3-2A7E-42F9-8AE9-7319473E2811}"/>
    <cellStyle name="Cálculo 4 3 2 2 4 2" xfId="4900" xr:uid="{77994FD3-E853-42B8-8C00-FC2883950D32}"/>
    <cellStyle name="Cálculo 4 3 2 2 4 2 2" xfId="4901" xr:uid="{AEF07268-CB59-4CB5-8B74-B8C642228506}"/>
    <cellStyle name="Cálculo 4 3 2 2 4 3" xfId="4902" xr:uid="{A2303BA8-C91E-4815-9A8F-470057A5E554}"/>
    <cellStyle name="Cálculo 4 3 2 2 5" xfId="4903" xr:uid="{7E63C938-305E-46CE-BFA8-CE24000EE778}"/>
    <cellStyle name="Cálculo 4 3 2 3" xfId="4904" xr:uid="{DD56B407-30D4-4879-BEDB-409A3111C292}"/>
    <cellStyle name="Cálculo 4 3 2 3 2" xfId="4905" xr:uid="{7AD6C386-B852-4594-8FA2-BFCC6464FCA9}"/>
    <cellStyle name="Cálculo 4 3 2 3 2 2" xfId="4906" xr:uid="{E0C9124E-ACE3-403D-AA19-262A2977D833}"/>
    <cellStyle name="Cálculo 4 3 2 3 2 2 2" xfId="4907" xr:uid="{6E347247-D91C-423E-A7DB-AF5095CB459D}"/>
    <cellStyle name="Cálculo 4 3 2 3 2 3" xfId="4908" xr:uid="{D1363818-CA40-40E0-8D73-EA6436148E01}"/>
    <cellStyle name="Cálculo 4 3 2 3 3" xfId="4909" xr:uid="{CE7A3DD4-FBBA-45CB-A63D-2D533CD91DC7}"/>
    <cellStyle name="Cálculo 4 3 2 3 3 2" xfId="4910" xr:uid="{744D60E5-EA3A-454F-BD2D-B64CC95E3672}"/>
    <cellStyle name="Cálculo 4 3 2 3 3 2 2" xfId="4911" xr:uid="{2F69FDD1-DDFE-4FED-9AB2-92C435801A35}"/>
    <cellStyle name="Cálculo 4 3 2 3 3 3" xfId="4912" xr:uid="{CF1A5F87-CE3C-41A0-AF49-7089E1470668}"/>
    <cellStyle name="Cálculo 4 3 2 3 4" xfId="4913" xr:uid="{032168DE-3CCE-4169-9E61-588A147DCC29}"/>
    <cellStyle name="Cálculo 4 3 2 4" xfId="4914" xr:uid="{7FBFCA11-C4EE-41BF-88B6-65893D7F65BA}"/>
    <cellStyle name="Cálculo 4 3 2 4 2" xfId="4915" xr:uid="{03B92E67-12E9-42C5-AF57-F5749658F792}"/>
    <cellStyle name="Cálculo 4 3 2 4 2 2" xfId="4916" xr:uid="{31274D78-0217-482F-A04D-C15A1E341A44}"/>
    <cellStyle name="Cálculo 4 3 2 4 3" xfId="4917" xr:uid="{F410DE3D-A3DD-4658-BF3B-FC7A6E9B62C6}"/>
    <cellStyle name="Cálculo 4 3 2 5" xfId="4918" xr:uid="{D1779A93-AA20-4550-AAB5-E21FE90B3917}"/>
    <cellStyle name="Cálculo 4 3 2 5 2" xfId="4919" xr:uid="{C26D4839-5D18-4D32-83C8-91D7F0E67660}"/>
    <cellStyle name="Cálculo 4 3 2 5 2 2" xfId="4920" xr:uid="{2DB80C28-7A4D-4E1B-BD4A-824957ABDEBF}"/>
    <cellStyle name="Cálculo 4 3 2 5 3" xfId="4921" xr:uid="{C14D5453-8AA3-4979-9998-C64FDD6104E3}"/>
    <cellStyle name="Cálculo 4 3 2 6" xfId="4922" xr:uid="{2FE5818A-B910-4750-8EE2-C08FB87003F5}"/>
    <cellStyle name="Cálculo 4 3 3" xfId="4923" xr:uid="{DB6BCAA2-6E0F-4714-83F8-BC892DCF8299}"/>
    <cellStyle name="Cálculo 4 3 3 2" xfId="4924" xr:uid="{1082B78E-3B61-4B5F-8F0A-C9A2AF887001}"/>
    <cellStyle name="Cálculo 4 3 3 2 2" xfId="4925" xr:uid="{EF76CD45-6BDC-4E7D-9540-BDB868DC8C2F}"/>
    <cellStyle name="Cálculo 4 3 3 2 2 2" xfId="4926" xr:uid="{A40C0EED-EF00-498F-AA5E-7AF5E0BD2EE0}"/>
    <cellStyle name="Cálculo 4 3 3 2 2 2 2" xfId="4927" xr:uid="{C9D175E9-39BA-4C0D-A974-AD48CE0E32FD}"/>
    <cellStyle name="Cálculo 4 3 3 2 2 3" xfId="4928" xr:uid="{CD414576-3612-4330-9AF2-9F01F1B28407}"/>
    <cellStyle name="Cálculo 4 3 3 2 3" xfId="4929" xr:uid="{8C998663-4A35-418D-8351-92548C47D574}"/>
    <cellStyle name="Cálculo 4 3 3 2 3 2" xfId="4930" xr:uid="{D01434B8-B0B4-4F23-9329-CB3412DF0E7E}"/>
    <cellStyle name="Cálculo 4 3 3 2 3 2 2" xfId="4931" xr:uid="{99AAD8A6-1381-4685-9768-974398F6715C}"/>
    <cellStyle name="Cálculo 4 3 3 2 3 3" xfId="4932" xr:uid="{E77A579D-EFAE-4143-AA0A-A7A063FA56BF}"/>
    <cellStyle name="Cálculo 4 3 3 2 4" xfId="4933" xr:uid="{C012C31B-73CF-4E1C-BF34-4CCE0D2BAA14}"/>
    <cellStyle name="Cálculo 4 3 3 3" xfId="4934" xr:uid="{7921FCEC-9DC8-41D9-BE20-C43565B0D52A}"/>
    <cellStyle name="Cálculo 4 3 3 3 2" xfId="4935" xr:uid="{4B90168E-F506-4292-A9FC-C550EE2284A4}"/>
    <cellStyle name="Cálculo 4 3 3 3 2 2" xfId="4936" xr:uid="{0299E72A-394F-495F-BDD7-CA45C6B32C71}"/>
    <cellStyle name="Cálculo 4 3 3 3 3" xfId="4937" xr:uid="{263C7D38-6472-4133-A8B3-623F3EEA7324}"/>
    <cellStyle name="Cálculo 4 3 3 4" xfId="4938" xr:uid="{74BF6C0C-C1E5-4D4D-8E84-04EC31049748}"/>
    <cellStyle name="Cálculo 4 3 3 4 2" xfId="4939" xr:uid="{3EAB1E91-1C99-419B-9516-79A8D1460182}"/>
    <cellStyle name="Cálculo 4 3 3 4 2 2" xfId="4940" xr:uid="{AD06A2BC-A7A8-4E89-B0E0-6E3B27C10EB5}"/>
    <cellStyle name="Cálculo 4 3 3 4 3" xfId="4941" xr:uid="{E3CCA0A3-AC01-4442-B8DC-5A4121530A04}"/>
    <cellStyle name="Cálculo 4 3 3 5" xfId="4942" xr:uid="{6EFB4A61-6417-40CE-BFE7-DC6C2EFB55E0}"/>
    <cellStyle name="Cálculo 4 3 4" xfId="4943" xr:uid="{2F31ED20-3680-4DDC-86B6-269AD257C755}"/>
    <cellStyle name="Cálculo 4 3 4 2" xfId="4944" xr:uid="{48C816F6-8DED-4D90-9F75-89F17893BAE0}"/>
    <cellStyle name="Cálculo 4 3 4 2 2" xfId="4945" xr:uid="{AB64E20B-F202-4D76-A25F-07A04C7DB713}"/>
    <cellStyle name="Cálculo 4 3 4 2 2 2" xfId="4946" xr:uid="{2C5A1D01-B140-4E05-BF8B-3DEEC12D88BC}"/>
    <cellStyle name="Cálculo 4 3 4 2 3" xfId="4947" xr:uid="{A28E86E4-8718-404A-A25C-1CFDBB8C09AD}"/>
    <cellStyle name="Cálculo 4 3 4 3" xfId="4948" xr:uid="{0F88EE88-5C15-445A-98D2-5618DDBBE719}"/>
    <cellStyle name="Cálculo 4 3 4 3 2" xfId="4949" xr:uid="{0C92DADD-14D2-47A0-B9B0-CE5DD2706170}"/>
    <cellStyle name="Cálculo 4 3 4 3 2 2" xfId="4950" xr:uid="{EC14F040-4476-4F67-BA27-E963BE1215A4}"/>
    <cellStyle name="Cálculo 4 3 4 3 3" xfId="4951" xr:uid="{802264A2-9965-46AA-9C12-581A821712E5}"/>
    <cellStyle name="Cálculo 4 3 4 4" xfId="4952" xr:uid="{1F13A5B3-74D2-488F-B119-21FF2B608B71}"/>
    <cellStyle name="Cálculo 4 3 5" xfId="4953" xr:uid="{D572D366-BC0B-498C-B878-A412EA64AC8D}"/>
    <cellStyle name="Cálculo 4 3 5 2" xfId="4954" xr:uid="{F933E069-E80B-4ABF-ACB0-4CF66F7C5827}"/>
    <cellStyle name="Cálculo 4 3 5 2 2" xfId="4955" xr:uid="{5865FD9D-97D4-4B43-B2CB-ACA3EC6FC150}"/>
    <cellStyle name="Cálculo 4 3 5 3" xfId="4956" xr:uid="{2157A4DA-1F7B-4545-B8B3-4B011834A7CC}"/>
    <cellStyle name="Cálculo 4 3 6" xfId="4957" xr:uid="{24156732-9135-45E0-84A2-5C3D3358A385}"/>
    <cellStyle name="Cálculo 4 3 6 2" xfId="4958" xr:uid="{D93BBC41-F402-41A8-BBE3-2FF53DD7803A}"/>
    <cellStyle name="Cálculo 4 3 6 2 2" xfId="4959" xr:uid="{BABD00D3-EFC1-4040-BABA-E93071FD886F}"/>
    <cellStyle name="Cálculo 4 3 6 3" xfId="4960" xr:uid="{18E9C969-D8AC-46AC-89A7-52E04AF8AC78}"/>
    <cellStyle name="Cálculo 4 3 7" xfId="4961" xr:uid="{803D92EA-8471-406B-AA34-74B63FC5F28D}"/>
    <cellStyle name="Cálculo 4 4" xfId="4962" xr:uid="{F0694AE5-4035-4D76-A70C-6191DE5279F9}"/>
    <cellStyle name="Cálculo 4 4 2" xfId="4963" xr:uid="{BBEEAF81-407B-4409-824A-D2CFC654C751}"/>
    <cellStyle name="Cálculo 4 4 2 2" xfId="4964" xr:uid="{83F39F37-CC85-4B89-B3FB-425756EC759A}"/>
    <cellStyle name="Cálculo 4 4 2 2 2" xfId="4965" xr:uid="{2A9B3C31-3E91-4748-9989-8664D229EC3B}"/>
    <cellStyle name="Cálculo 4 4 2 2 2 2" xfId="4966" xr:uid="{9F830D02-DA46-4EE0-9FB2-3297501682C0}"/>
    <cellStyle name="Cálculo 4 4 2 2 2 2 2" xfId="4967" xr:uid="{8C4BA5C7-32D6-47C7-8ADA-4EDDA5CF19DE}"/>
    <cellStyle name="Cálculo 4 4 2 2 2 3" xfId="4968" xr:uid="{EEC961D4-1299-4713-A27D-C69461368DB9}"/>
    <cellStyle name="Cálculo 4 4 2 2 3" xfId="4969" xr:uid="{D551CAE6-11B7-4C60-893C-7B24058F709B}"/>
    <cellStyle name="Cálculo 4 4 2 2 3 2" xfId="4970" xr:uid="{4B4B4B2C-A723-4D0D-9CBA-16DFEFAFF01F}"/>
    <cellStyle name="Cálculo 4 4 2 2 3 2 2" xfId="4971" xr:uid="{03FA1FEB-E060-4EBC-85B5-0BD6EC3BBD15}"/>
    <cellStyle name="Cálculo 4 4 2 2 3 3" xfId="4972" xr:uid="{EC8FCB81-62FE-4DC8-AD10-FF57E9EA82DE}"/>
    <cellStyle name="Cálculo 4 4 2 2 4" xfId="4973" xr:uid="{F578443D-E585-4397-BA23-C437FC4B56FE}"/>
    <cellStyle name="Cálculo 4 4 2 3" xfId="4974" xr:uid="{9DA03704-5A45-4E64-B2F6-A3A5E2914A8D}"/>
    <cellStyle name="Cálculo 4 4 2 3 2" xfId="4975" xr:uid="{2A9282B0-6815-44E2-A0C7-308473B457FE}"/>
    <cellStyle name="Cálculo 4 4 2 3 2 2" xfId="4976" xr:uid="{AF726796-3435-4E6E-A0F2-7E785143571D}"/>
    <cellStyle name="Cálculo 4 4 2 3 3" xfId="4977" xr:uid="{F6412EBB-12BB-4C61-9DBB-B03B82B71A31}"/>
    <cellStyle name="Cálculo 4 4 2 4" xfId="4978" xr:uid="{59D5902B-FA28-450F-B372-887C5F0B193C}"/>
    <cellStyle name="Cálculo 4 4 2 4 2" xfId="4979" xr:uid="{1095F192-D7D4-47D8-AFB1-86E4733F4ED8}"/>
    <cellStyle name="Cálculo 4 4 2 4 2 2" xfId="4980" xr:uid="{CED6BE02-DB5A-42BF-AFAD-344C64EB3874}"/>
    <cellStyle name="Cálculo 4 4 2 4 3" xfId="4981" xr:uid="{C8B37801-EDE3-41E5-BCEF-854CAA1E2071}"/>
    <cellStyle name="Cálculo 4 4 2 5" xfId="4982" xr:uid="{E4A733A4-430E-4494-86AD-D31561E9CA8C}"/>
    <cellStyle name="Cálculo 4 4 3" xfId="4983" xr:uid="{BD3B1723-ABAC-43E5-8B5E-7016A3AC12E5}"/>
    <cellStyle name="Cálculo 4 4 3 2" xfId="4984" xr:uid="{C4FABE35-67AF-4C60-BD34-FF183D804782}"/>
    <cellStyle name="Cálculo 4 4 3 2 2" xfId="4985" xr:uid="{5CE1659A-A0AE-4DAE-8412-8768A2D3250C}"/>
    <cellStyle name="Cálculo 4 4 3 2 2 2" xfId="4986" xr:uid="{33FB9041-50C8-4828-A1BD-89B995B8E7D3}"/>
    <cellStyle name="Cálculo 4 4 3 2 3" xfId="4987" xr:uid="{CDD71D4C-E0EA-4837-A6CC-93B646E4093C}"/>
    <cellStyle name="Cálculo 4 4 3 3" xfId="4988" xr:uid="{78C2F950-B9A3-45BC-9BA7-3DC3ACFDA17D}"/>
    <cellStyle name="Cálculo 4 4 3 3 2" xfId="4989" xr:uid="{0BBB493D-046C-47D6-9171-217CD069BF61}"/>
    <cellStyle name="Cálculo 4 4 3 3 2 2" xfId="4990" xr:uid="{76E1FFB1-DDAA-4313-B261-B9BE70915166}"/>
    <cellStyle name="Cálculo 4 4 3 3 3" xfId="4991" xr:uid="{8F227C64-18D5-472A-B309-E2DB9F4E162A}"/>
    <cellStyle name="Cálculo 4 4 3 4" xfId="4992" xr:uid="{0A818C31-C913-4C2C-AFD1-0D2A58D6D5D6}"/>
    <cellStyle name="Cálculo 4 4 4" xfId="4993" xr:uid="{BF19F92F-1656-487C-8CE3-221A6BEB6A5E}"/>
    <cellStyle name="Cálculo 4 4 4 2" xfId="4994" xr:uid="{0B454023-9819-4651-BEE0-44FACB8D85B0}"/>
    <cellStyle name="Cálculo 4 4 4 2 2" xfId="4995" xr:uid="{A01BD088-8A68-416C-84E4-5199302D0569}"/>
    <cellStyle name="Cálculo 4 4 4 3" xfId="4996" xr:uid="{1DD22AA5-2E1C-4267-AAB4-72AECFBFED53}"/>
    <cellStyle name="Cálculo 4 4 5" xfId="4997" xr:uid="{2EDAD928-287A-4BAE-BFA1-3CAC292EA9E4}"/>
    <cellStyle name="Cálculo 4 4 5 2" xfId="4998" xr:uid="{69DCA0E5-8DA8-4568-A457-80FF1BD4156F}"/>
    <cellStyle name="Cálculo 4 4 5 2 2" xfId="4999" xr:uid="{F99E4D1B-DC88-4000-AACD-BDC5BB7B5608}"/>
    <cellStyle name="Cálculo 4 4 5 3" xfId="5000" xr:uid="{5D26ECC0-FADB-4012-9D49-C8AA8EF33B8C}"/>
    <cellStyle name="Cálculo 4 4 6" xfId="5001" xr:uid="{D2E465D7-79B8-4F43-8A79-5869DAC7B395}"/>
    <cellStyle name="Cálculo 4 5" xfId="5002" xr:uid="{3C0B6AC2-658F-4777-B40A-8D8E621D5F1C}"/>
    <cellStyle name="Cálculo 4 5 2" xfId="5003" xr:uid="{8756A505-4834-4E75-90F6-8B06A314B309}"/>
    <cellStyle name="Cálculo 4 5 2 2" xfId="5004" xr:uid="{D3BDF628-25D2-405F-B6CF-A26E7803B330}"/>
    <cellStyle name="Cálculo 4 5 2 2 2" xfId="5005" xr:uid="{0DA6407E-B062-4AEA-B399-6711FAE9923C}"/>
    <cellStyle name="Cálculo 4 5 2 2 2 2" xfId="5006" xr:uid="{516B1D32-B460-45FF-A941-5886BDEE4125}"/>
    <cellStyle name="Cálculo 4 5 2 2 3" xfId="5007" xr:uid="{86C5ACE1-6968-4BF9-984A-5D1DE08717C3}"/>
    <cellStyle name="Cálculo 4 5 2 3" xfId="5008" xr:uid="{320F3B84-8E87-4A3E-AF36-2D719A3329D8}"/>
    <cellStyle name="Cálculo 4 5 2 3 2" xfId="5009" xr:uid="{37B5300A-E32D-4B58-AACC-DCCB075DACD8}"/>
    <cellStyle name="Cálculo 4 5 2 3 2 2" xfId="5010" xr:uid="{D2C6C781-F84A-469A-A57D-9367FD3C483C}"/>
    <cellStyle name="Cálculo 4 5 2 3 3" xfId="5011" xr:uid="{94985CF1-1C58-4B3F-8DDD-F887A4BFE041}"/>
    <cellStyle name="Cálculo 4 5 2 4" xfId="5012" xr:uid="{0F6DAEA3-827B-448E-A728-32AD232093E1}"/>
    <cellStyle name="Cálculo 4 5 3" xfId="5013" xr:uid="{5396CB92-3E8A-4D1B-915D-21D2CE1B3E68}"/>
    <cellStyle name="Cálculo 4 5 3 2" xfId="5014" xr:uid="{4D93B27B-F791-4FD8-80F3-56429B218CFD}"/>
    <cellStyle name="Cálculo 4 5 3 2 2" xfId="5015" xr:uid="{6D1078BF-A280-42CC-B27F-18A4F12EE5AC}"/>
    <cellStyle name="Cálculo 4 5 3 3" xfId="5016" xr:uid="{4C5BEB08-93AE-4FCB-87D4-818D13A8022A}"/>
    <cellStyle name="Cálculo 4 5 4" xfId="5017" xr:uid="{4DD8FC9F-6967-4D51-B84E-E1076DBD4929}"/>
    <cellStyle name="Cálculo 4 5 4 2" xfId="5018" xr:uid="{59D5637A-262D-4920-AB55-1AD31BF368FD}"/>
    <cellStyle name="Cálculo 4 5 4 2 2" xfId="5019" xr:uid="{BFCD02CB-311C-4139-B2AC-7133991FA4B2}"/>
    <cellStyle name="Cálculo 4 5 4 3" xfId="5020" xr:uid="{D34EC6FB-845C-4752-9879-1FA6E0889BE3}"/>
    <cellStyle name="Cálculo 4 5 5" xfId="5021" xr:uid="{333B83DE-B74B-415A-898D-5D2473555491}"/>
    <cellStyle name="Cálculo 4 6" xfId="5022" xr:uid="{79D1096B-D6DC-48AB-A2C7-CEF360D276B3}"/>
    <cellStyle name="Cálculo 4 6 2" xfId="5023" xr:uid="{EB5EEEE8-CD2C-4066-B107-3939EFA26FCC}"/>
    <cellStyle name="Cálculo 4 6 2 2" xfId="5024" xr:uid="{FC52A6AE-4501-4AFC-AAF1-B1C6612E1D65}"/>
    <cellStyle name="Cálculo 4 6 2 2 2" xfId="5025" xr:uid="{520E1910-83BE-43EC-9946-5E1406144109}"/>
    <cellStyle name="Cálculo 4 6 2 3" xfId="5026" xr:uid="{C8B88FA7-3DC8-4F5E-9179-955EBA0E429A}"/>
    <cellStyle name="Cálculo 4 6 3" xfId="5027" xr:uid="{8C1224CA-0F2C-477E-9A8B-1222445309B9}"/>
    <cellStyle name="Cálculo 4 6 3 2" xfId="5028" xr:uid="{8EEE01CA-1AB9-47C1-A47C-98200A9816E2}"/>
    <cellStyle name="Cálculo 4 6 3 2 2" xfId="5029" xr:uid="{8BA78154-8824-42CC-9E23-C9ACA1C41D9F}"/>
    <cellStyle name="Cálculo 4 6 3 3" xfId="5030" xr:uid="{9C6941BB-5AA5-400B-9ED3-9437E2D9A264}"/>
    <cellStyle name="Cálculo 4 6 4" xfId="5031" xr:uid="{668D3C8E-08C5-4594-8C48-8AFA7218271D}"/>
    <cellStyle name="Cálculo 4 7" xfId="5032" xr:uid="{6450FDA0-EEDD-4CEA-AD0A-702AF4F11256}"/>
    <cellStyle name="Cálculo 4 7 2" xfId="5033" xr:uid="{933EE60C-4FA8-4BA8-B867-1A2908B90323}"/>
    <cellStyle name="Cálculo 4 7 2 2" xfId="5034" xr:uid="{8FC0E1C0-E3E7-405D-8F98-66FC0B39084E}"/>
    <cellStyle name="Cálculo 4 7 3" xfId="5035" xr:uid="{663BB1EE-61FD-4D00-A7B9-51B61319496D}"/>
    <cellStyle name="Cálculo 4 8" xfId="5036" xr:uid="{83E92F3D-5D70-4FEB-9B4E-27028B5F1A48}"/>
    <cellStyle name="Cálculo 4 8 2" xfId="5037" xr:uid="{ED73D277-5B42-40F2-8597-0959588F9511}"/>
    <cellStyle name="Cálculo 4 8 2 2" xfId="5038" xr:uid="{95A15CAC-22BC-4325-8295-D6034A03443E}"/>
    <cellStyle name="Cálculo 4 8 3" xfId="5039" xr:uid="{137CF3B6-A0E5-4BB3-B20F-2642E7750F21}"/>
    <cellStyle name="Cálculo 4 9" xfId="5040" xr:uid="{90C129CA-5342-4FCB-A54F-8BD1F4F738C4}"/>
    <cellStyle name="Cálculo 5" xfId="5041" xr:uid="{E9FD9E2D-0243-42D3-8177-C05D1F10D190}"/>
    <cellStyle name="Cálculo 5 2" xfId="5042" xr:uid="{5BC629CE-0F9B-4CCA-B66D-927E14D6B14E}"/>
    <cellStyle name="Cálculo 5 2 2" xfId="5043" xr:uid="{BBB8BAD0-7A02-4FFB-94CC-12181CC555A5}"/>
    <cellStyle name="Cálculo 5 2 2 2" xfId="5044" xr:uid="{BA2E0789-E0F9-4194-BC1F-17B423749C56}"/>
    <cellStyle name="Cálculo 5 2 2 2 2" xfId="5045" xr:uid="{598C7206-6F1A-462B-A76D-CC511EDAEEDE}"/>
    <cellStyle name="Cálculo 5 2 2 2 2 2" xfId="5046" xr:uid="{0D63C8AD-C593-4BBA-8304-FDEEE71C1DDB}"/>
    <cellStyle name="Cálculo 5 2 2 2 2 2 2" xfId="5047" xr:uid="{7B573BF9-9F65-4118-972F-F975FB9E52F7}"/>
    <cellStyle name="Cálculo 5 2 2 2 2 2 2 2" xfId="5048" xr:uid="{83524B83-5FCD-4113-85EB-3E804157D992}"/>
    <cellStyle name="Cálculo 5 2 2 2 2 2 2 2 2" xfId="5049" xr:uid="{A9A82F9B-9E50-459D-9F2B-A84CE140E64F}"/>
    <cellStyle name="Cálculo 5 2 2 2 2 2 2 3" xfId="5050" xr:uid="{D2DB5423-9031-47A3-8979-E3468E795780}"/>
    <cellStyle name="Cálculo 5 2 2 2 2 2 3" xfId="5051" xr:uid="{79C8F36F-D1F4-44CF-9CBF-A77CE3C41C1B}"/>
    <cellStyle name="Cálculo 5 2 2 2 2 2 3 2" xfId="5052" xr:uid="{B804A1E2-6516-4156-9B9B-4691FD70D77D}"/>
    <cellStyle name="Cálculo 5 2 2 2 2 2 3 2 2" xfId="5053" xr:uid="{DF8D32F1-1284-4948-BA29-BCABB79B41AB}"/>
    <cellStyle name="Cálculo 5 2 2 2 2 2 3 3" xfId="5054" xr:uid="{47E8E574-AAFB-4548-A536-2BBDC6199646}"/>
    <cellStyle name="Cálculo 5 2 2 2 2 2 4" xfId="5055" xr:uid="{4F9F10B3-2F07-4611-8BBE-DA4656D78BB1}"/>
    <cellStyle name="Cálculo 5 2 2 2 2 3" xfId="5056" xr:uid="{CA1F2B89-46DE-4C5F-9622-9292EB2BE0B2}"/>
    <cellStyle name="Cálculo 5 2 2 2 2 3 2" xfId="5057" xr:uid="{263B2AFB-3293-4BA8-8249-BD8DF0293555}"/>
    <cellStyle name="Cálculo 5 2 2 2 2 3 2 2" xfId="5058" xr:uid="{D1FA018D-68C2-454F-ABFB-2C0460D68558}"/>
    <cellStyle name="Cálculo 5 2 2 2 2 3 3" xfId="5059" xr:uid="{17BA6B4A-98C6-47C7-8394-45E41BA1EF68}"/>
    <cellStyle name="Cálculo 5 2 2 2 2 4" xfId="5060" xr:uid="{5626156D-C78F-453A-AA8A-80B993633F75}"/>
    <cellStyle name="Cálculo 5 2 2 2 2 4 2" xfId="5061" xr:uid="{3AEC2290-A402-4040-8FDB-85A2D65AD6FB}"/>
    <cellStyle name="Cálculo 5 2 2 2 2 4 2 2" xfId="5062" xr:uid="{A2067257-1C73-4B52-822F-FE516BE3AA5D}"/>
    <cellStyle name="Cálculo 5 2 2 2 2 4 3" xfId="5063" xr:uid="{B589FA95-FA26-4548-864D-E5FD0A133918}"/>
    <cellStyle name="Cálculo 5 2 2 2 2 5" xfId="5064" xr:uid="{3C745645-CFAB-4B53-A9E1-6FE5F2AC85EE}"/>
    <cellStyle name="Cálculo 5 2 2 2 3" xfId="5065" xr:uid="{14BABB5D-2EDF-48A9-8FE1-0D3019FAFC6D}"/>
    <cellStyle name="Cálculo 5 2 2 2 3 2" xfId="5066" xr:uid="{446D4192-796F-4C0F-8EF9-0B39D7C5BBC2}"/>
    <cellStyle name="Cálculo 5 2 2 2 3 2 2" xfId="5067" xr:uid="{7D4FF964-A390-4B73-B1A3-762E36741C35}"/>
    <cellStyle name="Cálculo 5 2 2 2 3 2 2 2" xfId="5068" xr:uid="{19B14658-513F-4AEF-BFAB-1DA7E77B58BD}"/>
    <cellStyle name="Cálculo 5 2 2 2 3 2 3" xfId="5069" xr:uid="{54175AF3-DA70-4560-8AB1-7400AB2E2721}"/>
    <cellStyle name="Cálculo 5 2 2 2 3 3" xfId="5070" xr:uid="{EF80BE64-A66A-4CE0-B751-A553F6E6AEE8}"/>
    <cellStyle name="Cálculo 5 2 2 2 3 3 2" xfId="5071" xr:uid="{4A06FB53-0AAA-4A85-96F5-0DD10F9529C9}"/>
    <cellStyle name="Cálculo 5 2 2 2 3 3 2 2" xfId="5072" xr:uid="{768976FF-C1E6-4E6D-8BA1-CEDFF842CAD7}"/>
    <cellStyle name="Cálculo 5 2 2 2 3 3 3" xfId="5073" xr:uid="{5C28EF82-3A23-4F82-9F79-59925E7A0110}"/>
    <cellStyle name="Cálculo 5 2 2 2 3 4" xfId="5074" xr:uid="{08068ED1-F842-4A7F-B7FF-725C8554FFA9}"/>
    <cellStyle name="Cálculo 5 2 2 2 4" xfId="5075" xr:uid="{2FD9C7FD-9FCE-4B87-BF56-C1ABAF458695}"/>
    <cellStyle name="Cálculo 5 2 2 2 4 2" xfId="5076" xr:uid="{5E32FD88-ECBC-4898-BBBE-87D7286A862C}"/>
    <cellStyle name="Cálculo 5 2 2 2 4 2 2" xfId="5077" xr:uid="{8B2363F6-7EA8-4B55-8BE6-B980637CF9C5}"/>
    <cellStyle name="Cálculo 5 2 2 2 4 3" xfId="5078" xr:uid="{4788E2C9-1B95-4C97-99B4-D6EA802FD12A}"/>
    <cellStyle name="Cálculo 5 2 2 2 5" xfId="5079" xr:uid="{F3945C5E-DF12-488E-9CED-2E5C27ACAA53}"/>
    <cellStyle name="Cálculo 5 2 2 2 5 2" xfId="5080" xr:uid="{B7818568-12EF-4CA0-8E18-652ECBEBF24A}"/>
    <cellStyle name="Cálculo 5 2 2 2 5 2 2" xfId="5081" xr:uid="{7E43F24E-FC96-450B-A076-07A73E0BCD36}"/>
    <cellStyle name="Cálculo 5 2 2 2 5 3" xfId="5082" xr:uid="{026DE5A6-E4A7-4AE1-94BB-F4D9E703D621}"/>
    <cellStyle name="Cálculo 5 2 2 2 6" xfId="5083" xr:uid="{CC4B3603-0044-4462-9321-A4575BD7D2D6}"/>
    <cellStyle name="Cálculo 5 2 2 3" xfId="5084" xr:uid="{9949D8B7-09C1-4411-B33B-BBD78ABFCDCE}"/>
    <cellStyle name="Cálculo 5 2 2 3 2" xfId="5085" xr:uid="{AC3C2D0B-87D3-4CA2-BF47-0671073CFF86}"/>
    <cellStyle name="Cálculo 5 2 2 3 2 2" xfId="5086" xr:uid="{3A2FBB73-6423-4674-BA71-D6C2E37B9713}"/>
    <cellStyle name="Cálculo 5 2 2 3 2 2 2" xfId="5087" xr:uid="{1781ADAA-941E-434C-940F-5E0C9CB0E3CB}"/>
    <cellStyle name="Cálculo 5 2 2 3 2 2 2 2" xfId="5088" xr:uid="{B1ACCC42-6867-410B-AE57-343D670B33DB}"/>
    <cellStyle name="Cálculo 5 2 2 3 2 2 3" xfId="5089" xr:uid="{0C1991BF-DE6B-4A9B-8A67-70868C5D83FC}"/>
    <cellStyle name="Cálculo 5 2 2 3 2 3" xfId="5090" xr:uid="{D43C85B2-E21E-4DF7-BE20-675602101526}"/>
    <cellStyle name="Cálculo 5 2 2 3 2 3 2" xfId="5091" xr:uid="{9C45AFF9-BBD4-49F5-BF8C-8B49A67FE1A4}"/>
    <cellStyle name="Cálculo 5 2 2 3 2 3 2 2" xfId="5092" xr:uid="{48869089-BD17-4060-B417-8E31CFB73F77}"/>
    <cellStyle name="Cálculo 5 2 2 3 2 3 3" xfId="5093" xr:uid="{1C20C859-EE3B-45A3-B4D3-7B84F11C4552}"/>
    <cellStyle name="Cálculo 5 2 2 3 2 4" xfId="5094" xr:uid="{E55ECB6B-20E9-412E-9A1E-C7CB1AF7DFF6}"/>
    <cellStyle name="Cálculo 5 2 2 3 3" xfId="5095" xr:uid="{519E7184-235B-4A13-934A-CB60ED3ECEBF}"/>
    <cellStyle name="Cálculo 5 2 2 3 3 2" xfId="5096" xr:uid="{356EB36B-65DF-4F9F-A03D-203726A34B23}"/>
    <cellStyle name="Cálculo 5 2 2 3 3 2 2" xfId="5097" xr:uid="{3A776EEB-00B8-46C4-9973-6B8D1088CE3A}"/>
    <cellStyle name="Cálculo 5 2 2 3 3 3" xfId="5098" xr:uid="{A2BA15E8-32E8-439B-A0C8-8EFE09F038DE}"/>
    <cellStyle name="Cálculo 5 2 2 3 4" xfId="5099" xr:uid="{6C62D6C8-3D23-4CF7-AE42-6E23A2AF1965}"/>
    <cellStyle name="Cálculo 5 2 2 3 4 2" xfId="5100" xr:uid="{A4E22822-1243-46F1-84DD-93E3EE4DBC96}"/>
    <cellStyle name="Cálculo 5 2 2 3 4 2 2" xfId="5101" xr:uid="{7F8F22C3-7E9A-492B-AFCA-0DA557535CF7}"/>
    <cellStyle name="Cálculo 5 2 2 3 4 3" xfId="5102" xr:uid="{36CDE2E7-BBFF-4BC4-A7CA-3560128D7344}"/>
    <cellStyle name="Cálculo 5 2 2 3 5" xfId="5103" xr:uid="{D8334F75-7FE2-4C5F-BC10-8E0ABA432882}"/>
    <cellStyle name="Cálculo 5 2 2 4" xfId="5104" xr:uid="{EF609D4D-FE1B-43BB-831B-9497169F6193}"/>
    <cellStyle name="Cálculo 5 2 2 4 2" xfId="5105" xr:uid="{DD59BF94-1BA1-48A1-927D-ED649446A422}"/>
    <cellStyle name="Cálculo 5 2 2 4 2 2" xfId="5106" xr:uid="{2E7375BB-6877-4F03-A232-7ECFFDE3BF03}"/>
    <cellStyle name="Cálculo 5 2 2 4 2 2 2" xfId="5107" xr:uid="{46C41733-0A75-4315-9718-94A326B38C0D}"/>
    <cellStyle name="Cálculo 5 2 2 4 2 3" xfId="5108" xr:uid="{5D3304EB-5F4F-4925-BAAF-C5C4EA8C9527}"/>
    <cellStyle name="Cálculo 5 2 2 4 3" xfId="5109" xr:uid="{A6E3DB72-4FC7-4867-AFA2-6C69D9CD4BBC}"/>
    <cellStyle name="Cálculo 5 2 2 4 3 2" xfId="5110" xr:uid="{17716EA2-102B-4667-BEA9-339928B08AEC}"/>
    <cellStyle name="Cálculo 5 2 2 4 3 2 2" xfId="5111" xr:uid="{C30DD0BD-E044-41F6-A989-200AB28CD9EF}"/>
    <cellStyle name="Cálculo 5 2 2 4 3 3" xfId="5112" xr:uid="{8416A2CD-E34A-4B1B-9730-48DE6B0F36A4}"/>
    <cellStyle name="Cálculo 5 2 2 4 4" xfId="5113" xr:uid="{53D81FAB-A906-4C59-AEDE-30416D5C34E1}"/>
    <cellStyle name="Cálculo 5 2 2 5" xfId="5114" xr:uid="{08E8A806-1F9C-4069-9BA2-714393D6681B}"/>
    <cellStyle name="Cálculo 5 2 2 5 2" xfId="5115" xr:uid="{CAB07A8F-5F83-4C03-B5D7-199917A70B4C}"/>
    <cellStyle name="Cálculo 5 2 2 5 2 2" xfId="5116" xr:uid="{8ACCC885-2375-4CC0-B354-6F1F1109302C}"/>
    <cellStyle name="Cálculo 5 2 2 5 3" xfId="5117" xr:uid="{777C935C-EDF2-468B-A7F5-3C4F4A38E9EA}"/>
    <cellStyle name="Cálculo 5 2 2 6" xfId="5118" xr:uid="{F2B23920-8680-4722-A52B-234E7EAE6AD4}"/>
    <cellStyle name="Cálculo 5 2 2 6 2" xfId="5119" xr:uid="{1ABBE2E3-175B-459C-9057-9A64BD7CB8D0}"/>
    <cellStyle name="Cálculo 5 2 2 6 2 2" xfId="5120" xr:uid="{027AAD96-FA77-42F9-B892-A71D732A9CBB}"/>
    <cellStyle name="Cálculo 5 2 2 6 3" xfId="5121" xr:uid="{988E508B-151A-482E-B7D5-C3641B25EB34}"/>
    <cellStyle name="Cálculo 5 2 2 7" xfId="5122" xr:uid="{2B8A558D-CF26-4107-8315-3F745851F75F}"/>
    <cellStyle name="Cálculo 5 2 3" xfId="5123" xr:uid="{4BAC62AB-9EC1-456A-B723-0591FB18C573}"/>
    <cellStyle name="Cálculo 5 2 3 2" xfId="5124" xr:uid="{52AF8466-3A9E-4CEE-A77B-DC4D0189295A}"/>
    <cellStyle name="Cálculo 5 2 3 2 2" xfId="5125" xr:uid="{0F71B54A-433D-4F99-B50D-5B1D0C943519}"/>
    <cellStyle name="Cálculo 5 2 3 2 2 2" xfId="5126" xr:uid="{BDD77590-FF76-4B39-B433-B06546FD964A}"/>
    <cellStyle name="Cálculo 5 2 3 2 2 2 2" xfId="5127" xr:uid="{6FF4E729-6BB8-440B-9566-141E071A5B54}"/>
    <cellStyle name="Cálculo 5 2 3 2 2 2 2 2" xfId="5128" xr:uid="{7AFCE5BD-1EE4-499C-9E22-AD16EEAD51F7}"/>
    <cellStyle name="Cálculo 5 2 3 2 2 2 3" xfId="5129" xr:uid="{3404E92A-3E5B-48DD-8987-0392C85683FA}"/>
    <cellStyle name="Cálculo 5 2 3 2 2 3" xfId="5130" xr:uid="{1A5998F2-4686-427C-8EF4-9A0B2395A0E1}"/>
    <cellStyle name="Cálculo 5 2 3 2 2 3 2" xfId="5131" xr:uid="{2A09D146-38DA-468B-8D1C-C1A94C29C538}"/>
    <cellStyle name="Cálculo 5 2 3 2 2 3 2 2" xfId="5132" xr:uid="{498EE02E-C72B-44DE-9D14-E60680910005}"/>
    <cellStyle name="Cálculo 5 2 3 2 2 3 3" xfId="5133" xr:uid="{FED124D1-C564-4D9E-9CB9-6A082680AEE4}"/>
    <cellStyle name="Cálculo 5 2 3 2 2 4" xfId="5134" xr:uid="{0C378EBF-DA9D-4D9D-8318-424492E71961}"/>
    <cellStyle name="Cálculo 5 2 3 2 3" xfId="5135" xr:uid="{2221B956-497A-4FCA-A1F9-EC398EFA7C13}"/>
    <cellStyle name="Cálculo 5 2 3 2 3 2" xfId="5136" xr:uid="{798BDFB5-3976-4586-8D8D-07F671CEF4AD}"/>
    <cellStyle name="Cálculo 5 2 3 2 3 2 2" xfId="5137" xr:uid="{08BD208C-5C13-4F21-9740-9E8A905370AC}"/>
    <cellStyle name="Cálculo 5 2 3 2 3 3" xfId="5138" xr:uid="{A82EB865-52AB-431E-823D-7CF0A6FA255F}"/>
    <cellStyle name="Cálculo 5 2 3 2 4" xfId="5139" xr:uid="{4DCC11CA-D888-493E-8168-8E70184B9346}"/>
    <cellStyle name="Cálculo 5 2 3 2 4 2" xfId="5140" xr:uid="{7EAE271B-0BF9-49A0-9A8B-9A1C4321564A}"/>
    <cellStyle name="Cálculo 5 2 3 2 4 2 2" xfId="5141" xr:uid="{76154AEC-C803-4BEA-B4C2-A76CBA74D12B}"/>
    <cellStyle name="Cálculo 5 2 3 2 4 3" xfId="5142" xr:uid="{9056EB56-3446-4554-BF69-54C129F5CBB7}"/>
    <cellStyle name="Cálculo 5 2 3 2 5" xfId="5143" xr:uid="{2E8D9E12-E8A2-477E-A666-CE0C862BE508}"/>
    <cellStyle name="Cálculo 5 2 3 3" xfId="5144" xr:uid="{401BE01F-8F78-4D48-839B-166E75F975C6}"/>
    <cellStyle name="Cálculo 5 2 3 3 2" xfId="5145" xr:uid="{C4B2F60A-4549-4426-9E67-8EC3FBCEEA44}"/>
    <cellStyle name="Cálculo 5 2 3 3 2 2" xfId="5146" xr:uid="{AD1F3963-7726-412D-B0B7-70154540F983}"/>
    <cellStyle name="Cálculo 5 2 3 3 2 2 2" xfId="5147" xr:uid="{595CC52D-9306-4C19-9B62-C36DFA1FE9DD}"/>
    <cellStyle name="Cálculo 5 2 3 3 2 3" xfId="5148" xr:uid="{FCFE6A0F-D70A-4BD1-AA79-FC651448E30F}"/>
    <cellStyle name="Cálculo 5 2 3 3 3" xfId="5149" xr:uid="{7678507D-D5B1-405D-BD51-031A0C86421C}"/>
    <cellStyle name="Cálculo 5 2 3 3 3 2" xfId="5150" xr:uid="{846CE4BE-B56C-4297-8801-D2F8B0FB504E}"/>
    <cellStyle name="Cálculo 5 2 3 3 3 2 2" xfId="5151" xr:uid="{428A240E-58A0-4BBA-94AC-32EAEB1A9D13}"/>
    <cellStyle name="Cálculo 5 2 3 3 3 3" xfId="5152" xr:uid="{89B83BC7-756D-4186-927D-F50FC4187A76}"/>
    <cellStyle name="Cálculo 5 2 3 3 4" xfId="5153" xr:uid="{5CB4E36E-12FC-43F5-BCB9-5E6AB941AAE7}"/>
    <cellStyle name="Cálculo 5 2 3 4" xfId="5154" xr:uid="{16AD2608-5D14-420D-9DC0-31851BD5484C}"/>
    <cellStyle name="Cálculo 5 2 3 4 2" xfId="5155" xr:uid="{CF33CC41-97B3-4220-96F8-EB612B3F27E5}"/>
    <cellStyle name="Cálculo 5 2 3 4 2 2" xfId="5156" xr:uid="{8DDE1333-25CD-4140-AC72-6CF47F4A446E}"/>
    <cellStyle name="Cálculo 5 2 3 4 3" xfId="5157" xr:uid="{EC3E0BF5-702F-4F86-A604-E91E69056F14}"/>
    <cellStyle name="Cálculo 5 2 3 5" xfId="5158" xr:uid="{2626B96D-E87A-4F20-BED2-A5BEC6293DCA}"/>
    <cellStyle name="Cálculo 5 2 3 5 2" xfId="5159" xr:uid="{C6203E74-497A-4F25-8A9A-4ACB523ABE38}"/>
    <cellStyle name="Cálculo 5 2 3 5 2 2" xfId="5160" xr:uid="{8E35C5D3-0517-46A1-BDA1-A62F251F2C87}"/>
    <cellStyle name="Cálculo 5 2 3 5 3" xfId="5161" xr:uid="{F6725CF0-35C9-4DF5-960A-E0D2870A7383}"/>
    <cellStyle name="Cálculo 5 2 3 6" xfId="5162" xr:uid="{690731A6-1676-4645-ADAF-F0342CE98ABC}"/>
    <cellStyle name="Cálculo 5 2 4" xfId="5163" xr:uid="{16C66230-7C00-4675-9D6E-888BAF7B7F52}"/>
    <cellStyle name="Cálculo 5 2 4 2" xfId="5164" xr:uid="{C3CAEC3F-25D0-4A36-B8D1-F7D9C9405B7B}"/>
    <cellStyle name="Cálculo 5 2 4 2 2" xfId="5165" xr:uid="{AFA487DF-014C-4951-84BF-A76AB3129476}"/>
    <cellStyle name="Cálculo 5 2 4 2 2 2" xfId="5166" xr:uid="{777D1A68-327A-4823-B460-E8E102D5649C}"/>
    <cellStyle name="Cálculo 5 2 4 2 2 2 2" xfId="5167" xr:uid="{176A57C9-9FD5-4F9D-8FB0-F05118C72A8D}"/>
    <cellStyle name="Cálculo 5 2 4 2 2 3" xfId="5168" xr:uid="{781F7786-C6C7-47B1-A59D-E9B6083B82CB}"/>
    <cellStyle name="Cálculo 5 2 4 2 3" xfId="5169" xr:uid="{CF65429D-4F55-4708-AD67-D1A637A79BA6}"/>
    <cellStyle name="Cálculo 5 2 4 2 3 2" xfId="5170" xr:uid="{C0B071CC-DF39-4ED4-986E-56645EABA210}"/>
    <cellStyle name="Cálculo 5 2 4 2 3 2 2" xfId="5171" xr:uid="{DC66E809-9941-4670-B299-E265C7444DD0}"/>
    <cellStyle name="Cálculo 5 2 4 2 3 3" xfId="5172" xr:uid="{D1575A72-FFBC-4263-ABA6-B065D9C990AE}"/>
    <cellStyle name="Cálculo 5 2 4 2 4" xfId="5173" xr:uid="{D7320B7D-EE4D-48DC-AA5C-485F2B789A18}"/>
    <cellStyle name="Cálculo 5 2 4 3" xfId="5174" xr:uid="{D4224146-EF1F-4FBC-8BE6-CE81FFAE178A}"/>
    <cellStyle name="Cálculo 5 2 4 3 2" xfId="5175" xr:uid="{30360E0C-34C2-4804-8467-90A4955824D2}"/>
    <cellStyle name="Cálculo 5 2 4 3 2 2" xfId="5176" xr:uid="{A38F473B-444E-477D-BC22-8CCF87CE9306}"/>
    <cellStyle name="Cálculo 5 2 4 3 3" xfId="5177" xr:uid="{0DF31F2C-3DBD-460F-B79D-2C515E3D27F1}"/>
    <cellStyle name="Cálculo 5 2 4 4" xfId="5178" xr:uid="{5D815C1D-373D-4391-9F8D-1C73DDB62D62}"/>
    <cellStyle name="Cálculo 5 2 4 4 2" xfId="5179" xr:uid="{C3559C25-0BCD-49F5-B130-C4E06E0505FA}"/>
    <cellStyle name="Cálculo 5 2 4 4 2 2" xfId="5180" xr:uid="{0D1E4F52-1DF6-4971-A936-232AAA25007C}"/>
    <cellStyle name="Cálculo 5 2 4 4 3" xfId="5181" xr:uid="{59FF20F1-893D-435C-AA6F-2CC6ADA3F015}"/>
    <cellStyle name="Cálculo 5 2 4 5" xfId="5182" xr:uid="{82C3BF5B-17AC-4B57-974B-AB33F8DC77F0}"/>
    <cellStyle name="Cálculo 5 2 5" xfId="5183" xr:uid="{8754FC02-CE62-4DC9-8474-3B2032A82270}"/>
    <cellStyle name="Cálculo 5 2 5 2" xfId="5184" xr:uid="{E30018E6-7E1D-4C5A-8863-D4FDDD891D10}"/>
    <cellStyle name="Cálculo 5 2 5 2 2" xfId="5185" xr:uid="{4DECCAEB-7EDE-46DD-9B50-BB29B391B12E}"/>
    <cellStyle name="Cálculo 5 2 5 2 2 2" xfId="5186" xr:uid="{C737D50D-C48D-40E4-919D-CCB7F1E39E05}"/>
    <cellStyle name="Cálculo 5 2 5 2 3" xfId="5187" xr:uid="{3D50DB23-9EF7-4D4E-AFE4-E3BF656B157B}"/>
    <cellStyle name="Cálculo 5 2 5 3" xfId="5188" xr:uid="{7A3D1AA8-29C3-4FFD-BFC0-13D6B38E5F1C}"/>
    <cellStyle name="Cálculo 5 2 5 3 2" xfId="5189" xr:uid="{3BD235FD-71B2-497B-9974-0F5FB7F63905}"/>
    <cellStyle name="Cálculo 5 2 5 3 2 2" xfId="5190" xr:uid="{61A59C21-CAAB-4647-A588-2B279E2150C4}"/>
    <cellStyle name="Cálculo 5 2 5 3 3" xfId="5191" xr:uid="{4ADF995E-434D-4E9B-8038-9484279FB34D}"/>
    <cellStyle name="Cálculo 5 2 5 4" xfId="5192" xr:uid="{7BFEDEFE-5477-4D5B-B52C-938839D6C6D5}"/>
    <cellStyle name="Cálculo 5 2 6" xfId="5193" xr:uid="{5B6E19EC-F201-4908-987C-AACEC049C68F}"/>
    <cellStyle name="Cálculo 5 2 6 2" xfId="5194" xr:uid="{F3B52EFC-7EAF-4A72-A7EB-B54323AB5CB3}"/>
    <cellStyle name="Cálculo 5 2 6 2 2" xfId="5195" xr:uid="{DE92A352-8825-4FF2-BB23-00670F63B1C7}"/>
    <cellStyle name="Cálculo 5 2 6 3" xfId="5196" xr:uid="{23F106CC-240F-476D-BEEC-07DDFB2FC9F3}"/>
    <cellStyle name="Cálculo 5 2 7" xfId="5197" xr:uid="{D78FC1CC-931A-4AB0-AFB4-90926F0FE81C}"/>
    <cellStyle name="Cálculo 5 2 7 2" xfId="5198" xr:uid="{98EC7DB8-D2C5-4278-9062-6D63C7F724D7}"/>
    <cellStyle name="Cálculo 5 2 7 2 2" xfId="5199" xr:uid="{12C525E2-3002-4D50-B68E-B649748186C4}"/>
    <cellStyle name="Cálculo 5 2 7 3" xfId="5200" xr:uid="{EC1CC945-061F-42AC-BAEC-B07A3449F9E3}"/>
    <cellStyle name="Cálculo 5 2 8" xfId="5201" xr:uid="{04CFD647-895A-41F5-B654-CF9DA21A0951}"/>
    <cellStyle name="Cálculo 5 3" xfId="5202" xr:uid="{6CF3775F-7472-47CB-AA5F-8815BEBCA5BA}"/>
    <cellStyle name="Cálculo 5 3 2" xfId="5203" xr:uid="{E9A06679-B3E3-40C1-A3A2-1C0DA50D88F5}"/>
    <cellStyle name="Cálculo 5 3 2 2" xfId="5204" xr:uid="{8FEEB7BF-513A-4F73-BE1B-99DC6E1667FA}"/>
    <cellStyle name="Cálculo 5 3 2 2 2" xfId="5205" xr:uid="{7FA973FB-340F-4B5A-85BC-BF8C0A1594A1}"/>
    <cellStyle name="Cálculo 5 3 2 2 2 2" xfId="5206" xr:uid="{CFEBFDB0-3B99-4E8F-BA2A-A4118AC90428}"/>
    <cellStyle name="Cálculo 5 3 2 2 2 2 2" xfId="5207" xr:uid="{E7C9FC59-8529-4463-97CF-C86F793681E3}"/>
    <cellStyle name="Cálculo 5 3 2 2 2 2 2 2" xfId="5208" xr:uid="{22127801-B4B2-4ACB-B2E8-BA42D40C1DCF}"/>
    <cellStyle name="Cálculo 5 3 2 2 2 2 3" xfId="5209" xr:uid="{B4671C5E-1A51-4318-BA51-0FC0D9BE75B8}"/>
    <cellStyle name="Cálculo 5 3 2 2 2 3" xfId="5210" xr:uid="{D703107A-49C2-4025-BBE1-17086547B285}"/>
    <cellStyle name="Cálculo 5 3 2 2 2 3 2" xfId="5211" xr:uid="{7411EDDA-BC65-4031-85F1-C1B984CA3E6A}"/>
    <cellStyle name="Cálculo 5 3 2 2 2 3 2 2" xfId="5212" xr:uid="{5238558C-9846-4B1B-9D20-3777362A3F1C}"/>
    <cellStyle name="Cálculo 5 3 2 2 2 3 3" xfId="5213" xr:uid="{89A87C76-5FC1-4BD2-87C3-A6533DB77637}"/>
    <cellStyle name="Cálculo 5 3 2 2 2 4" xfId="5214" xr:uid="{65F750B6-DAD7-4A0E-B004-B9B833EF793C}"/>
    <cellStyle name="Cálculo 5 3 2 2 3" xfId="5215" xr:uid="{31C536B7-4459-43C7-B9DA-F696F940B93C}"/>
    <cellStyle name="Cálculo 5 3 2 2 3 2" xfId="5216" xr:uid="{51F4FC12-0145-4FC0-81A2-8514AE6F8AEE}"/>
    <cellStyle name="Cálculo 5 3 2 2 3 2 2" xfId="5217" xr:uid="{AFC97A4A-01E7-402D-AE07-CB5EDBA1963C}"/>
    <cellStyle name="Cálculo 5 3 2 2 3 3" xfId="5218" xr:uid="{8EF4A8B3-B7ED-4D7D-9DCA-96D378154421}"/>
    <cellStyle name="Cálculo 5 3 2 2 4" xfId="5219" xr:uid="{643526A9-381A-4E2A-9469-8FB43C5933DA}"/>
    <cellStyle name="Cálculo 5 3 2 2 4 2" xfId="5220" xr:uid="{3E36E7C7-82FF-4FF0-8B11-166F868BDF50}"/>
    <cellStyle name="Cálculo 5 3 2 2 4 2 2" xfId="5221" xr:uid="{392B7E6C-9875-45DD-B68F-00BA3E8D66D4}"/>
    <cellStyle name="Cálculo 5 3 2 2 4 3" xfId="5222" xr:uid="{A33E7521-FE4D-4B3D-8800-03E58166EBB2}"/>
    <cellStyle name="Cálculo 5 3 2 2 5" xfId="5223" xr:uid="{28E794FA-3F0D-4DF3-B5AA-3D51C1A2BB9D}"/>
    <cellStyle name="Cálculo 5 3 2 3" xfId="5224" xr:uid="{B08B79B3-B1EF-40DA-9B6C-592264DC89BD}"/>
    <cellStyle name="Cálculo 5 3 2 3 2" xfId="5225" xr:uid="{9BB1E7B5-DF01-416E-A7B8-0F0614860B7D}"/>
    <cellStyle name="Cálculo 5 3 2 3 2 2" xfId="5226" xr:uid="{9BDF0AEC-0280-42EF-A1E1-285F8BDB133D}"/>
    <cellStyle name="Cálculo 5 3 2 3 2 2 2" xfId="5227" xr:uid="{DB7118DA-016A-4153-BE15-E9531B96A771}"/>
    <cellStyle name="Cálculo 5 3 2 3 2 3" xfId="5228" xr:uid="{389FBFC4-48CB-4742-8A07-6E1E42544838}"/>
    <cellStyle name="Cálculo 5 3 2 3 3" xfId="5229" xr:uid="{21E3DB02-0131-4532-A819-961990EDE5B7}"/>
    <cellStyle name="Cálculo 5 3 2 3 3 2" xfId="5230" xr:uid="{A7056EDE-84DD-4662-AE43-92E8D94C85A6}"/>
    <cellStyle name="Cálculo 5 3 2 3 3 2 2" xfId="5231" xr:uid="{FCC30317-73E1-43D1-B7FF-2D74AD54BEF3}"/>
    <cellStyle name="Cálculo 5 3 2 3 3 3" xfId="5232" xr:uid="{827C1AF0-9095-4E31-B1E9-9B1FC0F4473F}"/>
    <cellStyle name="Cálculo 5 3 2 3 4" xfId="5233" xr:uid="{09950E1D-0218-4B3B-82DB-F47610CF76A9}"/>
    <cellStyle name="Cálculo 5 3 2 4" xfId="5234" xr:uid="{0CE2C288-FC95-4332-88C3-78045EFF6E36}"/>
    <cellStyle name="Cálculo 5 3 2 4 2" xfId="5235" xr:uid="{D95F87A7-4251-4920-B648-91893014E39E}"/>
    <cellStyle name="Cálculo 5 3 2 4 2 2" xfId="5236" xr:uid="{39A5CC02-C861-4803-9F69-6770C0C4AC8E}"/>
    <cellStyle name="Cálculo 5 3 2 4 3" xfId="5237" xr:uid="{73D0BD04-00AB-4FFF-BC8C-F6ECD823ECE4}"/>
    <cellStyle name="Cálculo 5 3 2 5" xfId="5238" xr:uid="{413E7E36-3519-4126-946D-C97315F0ACDC}"/>
    <cellStyle name="Cálculo 5 3 2 5 2" xfId="5239" xr:uid="{A767D9B6-558F-4505-B436-935FD5CB6FC4}"/>
    <cellStyle name="Cálculo 5 3 2 5 2 2" xfId="5240" xr:uid="{43B73A61-1BF9-4424-B377-2E4D5F853B81}"/>
    <cellStyle name="Cálculo 5 3 2 5 3" xfId="5241" xr:uid="{5A238043-D64E-4375-BEAE-26FE2A910F98}"/>
    <cellStyle name="Cálculo 5 3 2 6" xfId="5242" xr:uid="{1C948468-DDCC-4E0A-ABF8-3FFE1D7BBFDA}"/>
    <cellStyle name="Cálculo 5 3 3" xfId="5243" xr:uid="{6FA54AE4-F861-43B2-A7A6-A31745BBB73A}"/>
    <cellStyle name="Cálculo 5 3 3 2" xfId="5244" xr:uid="{334444AD-8583-4882-92A4-975BE1DBF545}"/>
    <cellStyle name="Cálculo 5 3 3 2 2" xfId="5245" xr:uid="{26337F14-7D2A-4F7F-A0D5-79F9EB4D8369}"/>
    <cellStyle name="Cálculo 5 3 3 2 2 2" xfId="5246" xr:uid="{7020E7AC-4027-48D2-8AE1-50DCEDA10E26}"/>
    <cellStyle name="Cálculo 5 3 3 2 2 2 2" xfId="5247" xr:uid="{FE527223-E786-4784-B75A-CF0E6A49EE2A}"/>
    <cellStyle name="Cálculo 5 3 3 2 2 3" xfId="5248" xr:uid="{F725F4DA-E4C6-4884-8CBB-4C0B21CFF5AB}"/>
    <cellStyle name="Cálculo 5 3 3 2 3" xfId="5249" xr:uid="{B10BBF72-AB05-4242-8CC9-C9C85565680F}"/>
    <cellStyle name="Cálculo 5 3 3 2 3 2" xfId="5250" xr:uid="{7045A9D4-21A0-4DA0-ABBE-F4EED5BC1F4B}"/>
    <cellStyle name="Cálculo 5 3 3 2 3 2 2" xfId="5251" xr:uid="{AFD3B76B-13CF-497D-B7FA-1FCBA836EF6D}"/>
    <cellStyle name="Cálculo 5 3 3 2 3 3" xfId="5252" xr:uid="{4EBF7F31-EB90-4B2F-98B2-62F0328AF205}"/>
    <cellStyle name="Cálculo 5 3 3 2 4" xfId="5253" xr:uid="{866E8090-6FF9-4E3C-8171-678D333394B6}"/>
    <cellStyle name="Cálculo 5 3 3 3" xfId="5254" xr:uid="{DFDA7182-BDA2-4F8F-8F47-E2C6D2FC85DD}"/>
    <cellStyle name="Cálculo 5 3 3 3 2" xfId="5255" xr:uid="{38935ED6-4815-48C5-BD0A-EBDC37A492B7}"/>
    <cellStyle name="Cálculo 5 3 3 3 2 2" xfId="5256" xr:uid="{04588E34-0A3D-4D87-A591-4726C73964A8}"/>
    <cellStyle name="Cálculo 5 3 3 3 3" xfId="5257" xr:uid="{6CEF47E5-417A-4B16-891D-3751D9EAB2B9}"/>
    <cellStyle name="Cálculo 5 3 3 4" xfId="5258" xr:uid="{1A79E62D-69AB-4B98-AE42-492F6EBC9121}"/>
    <cellStyle name="Cálculo 5 3 3 4 2" xfId="5259" xr:uid="{4C542726-A857-4760-8181-4EDEC7E1B412}"/>
    <cellStyle name="Cálculo 5 3 3 4 2 2" xfId="5260" xr:uid="{F9AED0F1-B54A-4FB5-9E43-A2CC2F39B060}"/>
    <cellStyle name="Cálculo 5 3 3 4 3" xfId="5261" xr:uid="{C95168D2-24C0-4B05-B140-B69193ECDD9B}"/>
    <cellStyle name="Cálculo 5 3 3 5" xfId="5262" xr:uid="{DE65257F-C297-4466-B0E8-161EC0A0E43C}"/>
    <cellStyle name="Cálculo 5 3 4" xfId="5263" xr:uid="{7774366F-667B-4EE7-AD14-E78220084EB9}"/>
    <cellStyle name="Cálculo 5 3 4 2" xfId="5264" xr:uid="{BC33124E-BDB3-4581-8275-E960C8E62D32}"/>
    <cellStyle name="Cálculo 5 3 4 2 2" xfId="5265" xr:uid="{80951B29-4501-498B-A1B6-22AFB5E2BD0B}"/>
    <cellStyle name="Cálculo 5 3 4 2 2 2" xfId="5266" xr:uid="{A6B8DCC5-7CB9-4588-8AFF-BB087553DABE}"/>
    <cellStyle name="Cálculo 5 3 4 2 3" xfId="5267" xr:uid="{C23E87DA-713A-4C09-B213-683FBB833718}"/>
    <cellStyle name="Cálculo 5 3 4 3" xfId="5268" xr:uid="{682B2B6B-BE0C-4E05-9E61-5A06A3237338}"/>
    <cellStyle name="Cálculo 5 3 4 3 2" xfId="5269" xr:uid="{F95859CD-9617-44CE-B8B0-57C45B8EF2B9}"/>
    <cellStyle name="Cálculo 5 3 4 3 2 2" xfId="5270" xr:uid="{A8F03414-C22F-4EB9-A857-A0C4F08E9304}"/>
    <cellStyle name="Cálculo 5 3 4 3 3" xfId="5271" xr:uid="{F59E363C-C47A-4A74-BE25-2C393FFDAB04}"/>
    <cellStyle name="Cálculo 5 3 4 4" xfId="5272" xr:uid="{136CF811-5157-4650-97B5-5B5C24DEF707}"/>
    <cellStyle name="Cálculo 5 3 5" xfId="5273" xr:uid="{01AB4C2A-506A-412B-B0B7-B82A4B3431FA}"/>
    <cellStyle name="Cálculo 5 3 5 2" xfId="5274" xr:uid="{9797B3C0-FC0A-4FD1-B614-9F76F24141B7}"/>
    <cellStyle name="Cálculo 5 3 5 2 2" xfId="5275" xr:uid="{C079B084-E395-439E-A8D1-11263A085838}"/>
    <cellStyle name="Cálculo 5 3 5 3" xfId="5276" xr:uid="{D4F06CE0-674C-4D8A-9F2D-93529BF30DD5}"/>
    <cellStyle name="Cálculo 5 3 6" xfId="5277" xr:uid="{F59FAC00-A9C1-43CB-9DAE-194DBF7DBA20}"/>
    <cellStyle name="Cálculo 5 3 6 2" xfId="5278" xr:uid="{3CB44BE6-DF2D-4F52-9C8A-F1AA205A1991}"/>
    <cellStyle name="Cálculo 5 3 6 2 2" xfId="5279" xr:uid="{F2B20C4F-7517-40EE-862E-1CB03C67597D}"/>
    <cellStyle name="Cálculo 5 3 6 3" xfId="5280" xr:uid="{4C768EC8-4D43-4F5C-A00D-ED86BBDA33F4}"/>
    <cellStyle name="Cálculo 5 3 7" xfId="5281" xr:uid="{531B4DD5-4E47-4A15-AE9C-1F72664E44A5}"/>
    <cellStyle name="Cálculo 5 4" xfId="5282" xr:uid="{9E358336-5294-460B-BEFA-12ABB2B7965E}"/>
    <cellStyle name="Cálculo 5 4 2" xfId="5283" xr:uid="{EEE71162-EC2F-468C-8795-DF6762AC0E6B}"/>
    <cellStyle name="Cálculo 5 4 2 2" xfId="5284" xr:uid="{9DC9C63C-DCA7-4C8E-9AD2-7F59FF8779F4}"/>
    <cellStyle name="Cálculo 5 4 2 2 2" xfId="5285" xr:uid="{AF3CDCB5-6A1E-41D4-A5C3-BADFDDACF41D}"/>
    <cellStyle name="Cálculo 5 4 2 2 2 2" xfId="5286" xr:uid="{4B298BFE-65FB-40E9-96E4-908D5632DCBF}"/>
    <cellStyle name="Cálculo 5 4 2 2 2 2 2" xfId="5287" xr:uid="{B59A443E-FBA8-475A-8C8F-8B2A75EFAD66}"/>
    <cellStyle name="Cálculo 5 4 2 2 2 3" xfId="5288" xr:uid="{AA5969AE-3EC6-4A9E-8D2A-84F5B1CF2838}"/>
    <cellStyle name="Cálculo 5 4 2 2 3" xfId="5289" xr:uid="{12F0587B-71A8-453E-9B73-D48925F6483B}"/>
    <cellStyle name="Cálculo 5 4 2 2 3 2" xfId="5290" xr:uid="{C77DC0C0-5C40-40E5-87E2-55AED6B7A720}"/>
    <cellStyle name="Cálculo 5 4 2 2 3 2 2" xfId="5291" xr:uid="{83E10420-3AD5-4446-BAD8-84DBCD8A39CB}"/>
    <cellStyle name="Cálculo 5 4 2 2 3 3" xfId="5292" xr:uid="{AE2618C3-1502-4643-B383-71CD710E61C2}"/>
    <cellStyle name="Cálculo 5 4 2 2 4" xfId="5293" xr:uid="{4299FECC-EF34-41F6-920F-8F74EDA52474}"/>
    <cellStyle name="Cálculo 5 4 2 3" xfId="5294" xr:uid="{55BAA7CC-48BC-4C28-9606-424AB2107871}"/>
    <cellStyle name="Cálculo 5 4 2 3 2" xfId="5295" xr:uid="{E3C368B3-033B-41EE-9D6D-C587CE0EC762}"/>
    <cellStyle name="Cálculo 5 4 2 3 2 2" xfId="5296" xr:uid="{08EED91F-9228-4189-9514-B848AF07CC73}"/>
    <cellStyle name="Cálculo 5 4 2 3 3" xfId="5297" xr:uid="{9F33EF5E-B2F9-460B-8B6C-E872E3DF0186}"/>
    <cellStyle name="Cálculo 5 4 2 4" xfId="5298" xr:uid="{F3FAC610-7E59-49CE-BD92-7FD7F32DD969}"/>
    <cellStyle name="Cálculo 5 4 2 4 2" xfId="5299" xr:uid="{AC7EBBC7-C4F2-4AA6-A4BA-33440F6886BF}"/>
    <cellStyle name="Cálculo 5 4 2 4 2 2" xfId="5300" xr:uid="{494583CE-AF3B-46C4-A0A3-3C28D4AD707D}"/>
    <cellStyle name="Cálculo 5 4 2 4 3" xfId="5301" xr:uid="{4D71E667-3E66-4B9D-89F6-6907F5B767D2}"/>
    <cellStyle name="Cálculo 5 4 2 5" xfId="5302" xr:uid="{82F116F1-C752-4061-BF45-9D2AD7A0692C}"/>
    <cellStyle name="Cálculo 5 4 3" xfId="5303" xr:uid="{F1BE7116-7C9A-4598-8846-644D6EA8E2F9}"/>
    <cellStyle name="Cálculo 5 4 3 2" xfId="5304" xr:uid="{4E03BD96-816B-4DA4-9D12-8967F1575BD7}"/>
    <cellStyle name="Cálculo 5 4 3 2 2" xfId="5305" xr:uid="{192D60AD-62B3-4F4A-AB01-CBCF692CEFBB}"/>
    <cellStyle name="Cálculo 5 4 3 2 2 2" xfId="5306" xr:uid="{3144A550-1180-4C05-A4AC-95A34AD07091}"/>
    <cellStyle name="Cálculo 5 4 3 2 3" xfId="5307" xr:uid="{524BDC9A-45B9-4D39-9876-49F2D9EECBC8}"/>
    <cellStyle name="Cálculo 5 4 3 3" xfId="5308" xr:uid="{E40A19DA-8095-4C49-B849-7BBFE083AD7A}"/>
    <cellStyle name="Cálculo 5 4 3 3 2" xfId="5309" xr:uid="{50511BA0-257F-4971-9D91-37DD2787341C}"/>
    <cellStyle name="Cálculo 5 4 3 3 2 2" xfId="5310" xr:uid="{C9549739-0A94-4CDA-889A-E808933B1CD6}"/>
    <cellStyle name="Cálculo 5 4 3 3 3" xfId="5311" xr:uid="{B0C6AA38-5C42-4BCB-A86D-DB78459B978D}"/>
    <cellStyle name="Cálculo 5 4 3 4" xfId="5312" xr:uid="{E79707DC-CECF-49A4-B666-9532AC191A77}"/>
    <cellStyle name="Cálculo 5 4 4" xfId="5313" xr:uid="{E2BBEBDA-BDCC-4BD9-B824-7F2CD2737DED}"/>
    <cellStyle name="Cálculo 5 4 4 2" xfId="5314" xr:uid="{3B9FA7F4-8636-4A8F-BE35-2E750C029090}"/>
    <cellStyle name="Cálculo 5 4 4 2 2" xfId="5315" xr:uid="{9BF83ADA-9207-4856-ADF6-44ADF006F2BE}"/>
    <cellStyle name="Cálculo 5 4 4 3" xfId="5316" xr:uid="{3B360A7C-BD96-4A3A-B316-481971F2E6FC}"/>
    <cellStyle name="Cálculo 5 4 5" xfId="5317" xr:uid="{DBD030A7-3802-4463-997A-3C3B34226197}"/>
    <cellStyle name="Cálculo 5 4 5 2" xfId="5318" xr:uid="{D85F9C83-77DF-43C9-83C8-E2A54F700F99}"/>
    <cellStyle name="Cálculo 5 4 5 2 2" xfId="5319" xr:uid="{8877C481-6DF7-4759-A6A2-30F5DFB81773}"/>
    <cellStyle name="Cálculo 5 4 5 3" xfId="5320" xr:uid="{D26E3AD0-8899-4574-8A97-442F2188EB05}"/>
    <cellStyle name="Cálculo 5 4 6" xfId="5321" xr:uid="{17C6BB40-E44E-4DAF-A94A-67A94D2649C9}"/>
    <cellStyle name="Cálculo 5 5" xfId="5322" xr:uid="{4FD6BA7E-7BB1-41F9-B1B4-76A37DF5D824}"/>
    <cellStyle name="Cálculo 5 5 2" xfId="5323" xr:uid="{65349954-3ADA-435C-9D43-FB09F6E430DE}"/>
    <cellStyle name="Cálculo 5 5 2 2" xfId="5324" xr:uid="{9FB4564C-229E-45CE-A372-E649FE2702CD}"/>
    <cellStyle name="Cálculo 5 5 2 2 2" xfId="5325" xr:uid="{FD1713C3-8AE8-4D3B-B13B-1E0442DD691A}"/>
    <cellStyle name="Cálculo 5 5 2 2 2 2" xfId="5326" xr:uid="{BC066485-ADFD-4DF8-8ACF-1491DF7275F3}"/>
    <cellStyle name="Cálculo 5 5 2 2 3" xfId="5327" xr:uid="{8B5EAAE6-973F-4A30-A211-9E587A9750AA}"/>
    <cellStyle name="Cálculo 5 5 2 3" xfId="5328" xr:uid="{0F365BEB-8844-4F32-A82E-EF7C0A7BE882}"/>
    <cellStyle name="Cálculo 5 5 2 3 2" xfId="5329" xr:uid="{1E04232B-F72E-46EC-AC10-05BE75B0E3ED}"/>
    <cellStyle name="Cálculo 5 5 2 3 2 2" xfId="5330" xr:uid="{1E5CB3D0-8EC5-4799-B9B9-4D3F18BE2033}"/>
    <cellStyle name="Cálculo 5 5 2 3 3" xfId="5331" xr:uid="{6E035F14-5353-4B2B-A7BA-4200DCED2450}"/>
    <cellStyle name="Cálculo 5 5 2 4" xfId="5332" xr:uid="{B78299B0-016E-42AA-8073-EFFFF1CB7EF2}"/>
    <cellStyle name="Cálculo 5 5 3" xfId="5333" xr:uid="{B9C7D9AD-5968-4830-A014-391190330CB3}"/>
    <cellStyle name="Cálculo 5 5 3 2" xfId="5334" xr:uid="{EDC9B05E-3694-4D12-835A-6CE493D4C4C0}"/>
    <cellStyle name="Cálculo 5 5 3 2 2" xfId="5335" xr:uid="{DC2526C2-687C-4E3C-A172-6FAE198C8750}"/>
    <cellStyle name="Cálculo 5 5 3 3" xfId="5336" xr:uid="{64B3013A-4135-4226-941D-B9654B1EF30D}"/>
    <cellStyle name="Cálculo 5 5 4" xfId="5337" xr:uid="{0307A0E4-4D96-4EB0-A3FA-70C48A87FE7F}"/>
    <cellStyle name="Cálculo 5 5 4 2" xfId="5338" xr:uid="{789BF6C4-0215-4AF7-B16E-8AE0C722B52D}"/>
    <cellStyle name="Cálculo 5 5 4 2 2" xfId="5339" xr:uid="{42605FBA-FDA5-4DEE-AFE2-6044720A24CB}"/>
    <cellStyle name="Cálculo 5 5 4 3" xfId="5340" xr:uid="{508A2B46-3428-4D18-964B-D13B9C7F957E}"/>
    <cellStyle name="Cálculo 5 5 5" xfId="5341" xr:uid="{3EF1FA6E-D4EA-41E2-B439-D7A2A131D66E}"/>
    <cellStyle name="Cálculo 5 6" xfId="5342" xr:uid="{DB2A2288-C905-4D1C-9349-30FDF20D8257}"/>
    <cellStyle name="Cálculo 5 6 2" xfId="5343" xr:uid="{4650A7A7-6ECE-467A-83EC-F96C3FC71E08}"/>
    <cellStyle name="Cálculo 5 6 2 2" xfId="5344" xr:uid="{7D9390F4-BEA6-4EEF-8320-182D58563E59}"/>
    <cellStyle name="Cálculo 5 6 2 2 2" xfId="5345" xr:uid="{0C0521D8-3B6F-4C89-9585-158F7A06E2C1}"/>
    <cellStyle name="Cálculo 5 6 2 3" xfId="5346" xr:uid="{C775F9C7-BA0E-4579-A5D0-5A6C23BFB5FF}"/>
    <cellStyle name="Cálculo 5 6 3" xfId="5347" xr:uid="{F1A334EE-DCEA-402D-9522-1A361FD52A69}"/>
    <cellStyle name="Cálculo 5 6 3 2" xfId="5348" xr:uid="{F5118095-F35E-4239-85D2-0680E6A1E580}"/>
    <cellStyle name="Cálculo 5 6 3 2 2" xfId="5349" xr:uid="{275E4BD9-0ECD-4A05-A3B6-2C8E9A8F69D2}"/>
    <cellStyle name="Cálculo 5 6 3 3" xfId="5350" xr:uid="{720E3EBD-B339-4417-8F60-D58414EB8E53}"/>
    <cellStyle name="Cálculo 5 6 4" xfId="5351" xr:uid="{09572D85-553B-44ED-90EA-313F62DFB0E2}"/>
    <cellStyle name="Cálculo 5 7" xfId="5352" xr:uid="{3BE2E6AE-16F3-48BF-B544-136E188E98FE}"/>
    <cellStyle name="Cálculo 5 7 2" xfId="5353" xr:uid="{0E88BCCA-F1B5-4BE8-8D43-D7EB35434303}"/>
    <cellStyle name="Cálculo 5 7 2 2" xfId="5354" xr:uid="{1A09F7FC-7854-4400-91A2-4110AF21DDFD}"/>
    <cellStyle name="Cálculo 5 7 3" xfId="5355" xr:uid="{470495D0-E198-4E6D-9517-82DFAF136D77}"/>
    <cellStyle name="Cálculo 5 8" xfId="5356" xr:uid="{B061C62F-2DFC-4CBC-BA10-1484161B0F15}"/>
    <cellStyle name="Cálculo 5 8 2" xfId="5357" xr:uid="{FBB43202-6184-4B22-B344-ADE5B4A21C7B}"/>
    <cellStyle name="Cálculo 5 8 2 2" xfId="5358" xr:uid="{165002CB-B7A4-48E9-A012-A112E5B84E0A}"/>
    <cellStyle name="Cálculo 5 8 3" xfId="5359" xr:uid="{3CCC2983-E06D-4795-907D-0F73BA4E90E4}"/>
    <cellStyle name="Cálculo 5 9" xfId="5360" xr:uid="{1053930F-B940-47C0-83FC-8E6FEB86AD21}"/>
    <cellStyle name="Cálculo 6" xfId="5361" xr:uid="{797A3C79-7D52-4993-B38C-408F92D93197}"/>
    <cellStyle name="Cálculo 6 2" xfId="5362" xr:uid="{03BE8BEF-0017-440A-A299-0165C12C401A}"/>
    <cellStyle name="Cálculo 6 2 2" xfId="5363" xr:uid="{35B13566-3D77-4F2F-9F93-AB9EA40F14BE}"/>
    <cellStyle name="Cálculo 6 2 2 2" xfId="5364" xr:uid="{208C3458-F0F2-4259-908D-5A44339FFDD7}"/>
    <cellStyle name="Cálculo 6 2 2 2 2" xfId="5365" xr:uid="{0E1AA165-63EE-4179-B8C6-B71223C67DB6}"/>
    <cellStyle name="Cálculo 6 2 2 2 2 2" xfId="5366" xr:uid="{057F7E88-A13A-40D1-BA11-EBCC6408BEB8}"/>
    <cellStyle name="Cálculo 6 2 2 2 2 2 2" xfId="5367" xr:uid="{4A9CA9C2-7387-4827-BC92-2F5F3B9155AC}"/>
    <cellStyle name="Cálculo 6 2 2 2 2 2 2 2" xfId="5368" xr:uid="{07B63DD7-0420-4CBA-B642-2827451EA39B}"/>
    <cellStyle name="Cálculo 6 2 2 2 2 2 2 2 2" xfId="5369" xr:uid="{9D633108-5F68-4792-8AAD-C74AEAC5CA9E}"/>
    <cellStyle name="Cálculo 6 2 2 2 2 2 2 3" xfId="5370" xr:uid="{1FFF9F68-6D23-40A0-9950-51847A2DF776}"/>
    <cellStyle name="Cálculo 6 2 2 2 2 2 3" xfId="5371" xr:uid="{25558F88-04CA-4246-8918-007BCA1CF947}"/>
    <cellStyle name="Cálculo 6 2 2 2 2 2 3 2" xfId="5372" xr:uid="{0C661631-87F7-4D28-9163-3D20F9B246DF}"/>
    <cellStyle name="Cálculo 6 2 2 2 2 2 3 2 2" xfId="5373" xr:uid="{27F49958-601D-4A8E-B837-7929BE6BB217}"/>
    <cellStyle name="Cálculo 6 2 2 2 2 2 3 3" xfId="5374" xr:uid="{0A8B7521-2530-412C-AFD0-79F79B45E179}"/>
    <cellStyle name="Cálculo 6 2 2 2 2 2 4" xfId="5375" xr:uid="{0D66C1FB-E4DA-4236-A7C2-6AA03F61530B}"/>
    <cellStyle name="Cálculo 6 2 2 2 2 3" xfId="5376" xr:uid="{84596761-D72C-4DEA-995F-7AB94C45FF0E}"/>
    <cellStyle name="Cálculo 6 2 2 2 2 3 2" xfId="5377" xr:uid="{7652043E-F98A-4171-A85D-E14507A65876}"/>
    <cellStyle name="Cálculo 6 2 2 2 2 3 2 2" xfId="5378" xr:uid="{56F49BAD-33C6-4F77-90FE-5F1D28DFF431}"/>
    <cellStyle name="Cálculo 6 2 2 2 2 3 3" xfId="5379" xr:uid="{CBBD7026-6A6D-4A20-B41B-E3290E06658F}"/>
    <cellStyle name="Cálculo 6 2 2 2 2 4" xfId="5380" xr:uid="{8E104405-8B1D-490E-9936-A0767F807C23}"/>
    <cellStyle name="Cálculo 6 2 2 2 2 4 2" xfId="5381" xr:uid="{9B000979-B4BB-4C77-9C3A-555565CA6EA2}"/>
    <cellStyle name="Cálculo 6 2 2 2 2 4 2 2" xfId="5382" xr:uid="{904D3981-C5BE-4848-9AB2-85903EA9B130}"/>
    <cellStyle name="Cálculo 6 2 2 2 2 4 3" xfId="5383" xr:uid="{465E06EA-5F27-4739-9A4A-67EF703B7D43}"/>
    <cellStyle name="Cálculo 6 2 2 2 2 5" xfId="5384" xr:uid="{37BDAC41-7AB2-48E7-A4DA-D0300D1B7405}"/>
    <cellStyle name="Cálculo 6 2 2 2 3" xfId="5385" xr:uid="{7BCE59FA-573A-49F2-B8A9-F09F589EBF60}"/>
    <cellStyle name="Cálculo 6 2 2 2 3 2" xfId="5386" xr:uid="{3625D3AE-AA45-4E89-B66D-4490123E3BBE}"/>
    <cellStyle name="Cálculo 6 2 2 2 3 2 2" xfId="5387" xr:uid="{411556D2-DF6E-4A93-8E34-C55AE22B727F}"/>
    <cellStyle name="Cálculo 6 2 2 2 3 2 2 2" xfId="5388" xr:uid="{8B5018C5-77C4-494F-976D-1019D16F2383}"/>
    <cellStyle name="Cálculo 6 2 2 2 3 2 3" xfId="5389" xr:uid="{B465F41F-076A-4007-AC3F-03D2B2967396}"/>
    <cellStyle name="Cálculo 6 2 2 2 3 3" xfId="5390" xr:uid="{BF13B1B4-CEDC-4242-987E-A3F8E7271456}"/>
    <cellStyle name="Cálculo 6 2 2 2 3 3 2" xfId="5391" xr:uid="{3055F9EB-89EB-4A29-9650-D8B5D8BD80A1}"/>
    <cellStyle name="Cálculo 6 2 2 2 3 3 2 2" xfId="5392" xr:uid="{903BA19D-3FC3-4EE4-B0C1-793030493B10}"/>
    <cellStyle name="Cálculo 6 2 2 2 3 3 3" xfId="5393" xr:uid="{9CB54EB7-AAC3-416F-A4BA-4320DFFD514F}"/>
    <cellStyle name="Cálculo 6 2 2 2 3 4" xfId="5394" xr:uid="{82E38965-F5EF-4E37-AC5F-8165781C2788}"/>
    <cellStyle name="Cálculo 6 2 2 2 4" xfId="5395" xr:uid="{6966C195-A7BA-4A41-A741-C26563A70C03}"/>
    <cellStyle name="Cálculo 6 2 2 2 4 2" xfId="5396" xr:uid="{6E0B1C14-19FF-47B4-B002-57F8C6A824B1}"/>
    <cellStyle name="Cálculo 6 2 2 2 4 2 2" xfId="5397" xr:uid="{59F181F9-2949-4287-8FA5-535630EFC7E3}"/>
    <cellStyle name="Cálculo 6 2 2 2 4 3" xfId="5398" xr:uid="{D79DE44E-AC0B-4525-8F82-53287CA3C9D2}"/>
    <cellStyle name="Cálculo 6 2 2 2 5" xfId="5399" xr:uid="{652B8BC7-585C-460B-B833-F947EAACC284}"/>
    <cellStyle name="Cálculo 6 2 2 2 5 2" xfId="5400" xr:uid="{3F557877-4BE0-480C-819D-0AEE99FFBA9D}"/>
    <cellStyle name="Cálculo 6 2 2 2 5 2 2" xfId="5401" xr:uid="{3D63D818-B62A-42BF-8872-A7E40C7BBFF3}"/>
    <cellStyle name="Cálculo 6 2 2 2 5 3" xfId="5402" xr:uid="{EA3B8004-CE5C-46CB-95ED-B23C644060C4}"/>
    <cellStyle name="Cálculo 6 2 2 2 6" xfId="5403" xr:uid="{D8590A0D-55F3-474F-863C-5478352AFF51}"/>
    <cellStyle name="Cálculo 6 2 2 3" xfId="5404" xr:uid="{59EBEA9B-8628-4B3E-B5BB-878A8C600094}"/>
    <cellStyle name="Cálculo 6 2 2 3 2" xfId="5405" xr:uid="{3DA0AEB0-7340-4317-9B79-168EDB08E4AE}"/>
    <cellStyle name="Cálculo 6 2 2 3 2 2" xfId="5406" xr:uid="{211FDF3A-B12D-4ADB-96A1-A50F94A726AA}"/>
    <cellStyle name="Cálculo 6 2 2 3 2 2 2" xfId="5407" xr:uid="{FD180439-566B-4D36-9770-AFCE5EF08CBE}"/>
    <cellStyle name="Cálculo 6 2 2 3 2 2 2 2" xfId="5408" xr:uid="{4626A433-29D5-4513-845C-CC306B359629}"/>
    <cellStyle name="Cálculo 6 2 2 3 2 2 3" xfId="5409" xr:uid="{3EB2E680-46E8-4E89-B130-944BB08A4492}"/>
    <cellStyle name="Cálculo 6 2 2 3 2 3" xfId="5410" xr:uid="{9166DA6A-41A7-4E58-80A2-79488F1978FB}"/>
    <cellStyle name="Cálculo 6 2 2 3 2 3 2" xfId="5411" xr:uid="{C0D7B727-19C1-4CFE-807D-4D17D09EB1D5}"/>
    <cellStyle name="Cálculo 6 2 2 3 2 3 2 2" xfId="5412" xr:uid="{7319FE33-2F4F-4862-BB1D-6A5706A38B9F}"/>
    <cellStyle name="Cálculo 6 2 2 3 2 3 3" xfId="5413" xr:uid="{3C6FB78C-C160-453F-B5C4-EA14FDE0183F}"/>
    <cellStyle name="Cálculo 6 2 2 3 2 4" xfId="5414" xr:uid="{1C2F2804-7B0B-4C87-AD2D-4726BA6CC00A}"/>
    <cellStyle name="Cálculo 6 2 2 3 3" xfId="5415" xr:uid="{D76E4976-6AB4-4C32-A621-F73DECB02CCE}"/>
    <cellStyle name="Cálculo 6 2 2 3 3 2" xfId="5416" xr:uid="{AFFAF482-C702-4B98-95CC-D293914FD0A9}"/>
    <cellStyle name="Cálculo 6 2 2 3 3 2 2" xfId="5417" xr:uid="{F05D99F5-909F-4944-91C1-05F095E20437}"/>
    <cellStyle name="Cálculo 6 2 2 3 3 3" xfId="5418" xr:uid="{C31BE1DA-7F04-4521-A156-737D5596E6D8}"/>
    <cellStyle name="Cálculo 6 2 2 3 4" xfId="5419" xr:uid="{4186B343-2C80-44F7-8397-C1C66B503544}"/>
    <cellStyle name="Cálculo 6 2 2 3 4 2" xfId="5420" xr:uid="{5B463E9C-352F-4C8D-9BF0-B5987110F38D}"/>
    <cellStyle name="Cálculo 6 2 2 3 4 2 2" xfId="5421" xr:uid="{971A4926-A517-4026-908D-BB87D6100D37}"/>
    <cellStyle name="Cálculo 6 2 2 3 4 3" xfId="5422" xr:uid="{EE2B043C-E55A-488E-9BDD-7DDFFB715951}"/>
    <cellStyle name="Cálculo 6 2 2 3 5" xfId="5423" xr:uid="{A5725ED2-3186-4FEC-B3F4-FC5CF36F3BFC}"/>
    <cellStyle name="Cálculo 6 2 2 4" xfId="5424" xr:uid="{CDA57BDC-0427-4EFF-8CE8-DFC067DC17C1}"/>
    <cellStyle name="Cálculo 6 2 2 4 2" xfId="5425" xr:uid="{8A42E3E7-6729-4C64-B8BE-70C8D5A48F24}"/>
    <cellStyle name="Cálculo 6 2 2 4 2 2" xfId="5426" xr:uid="{6E60F4A3-4F1C-4CA4-B980-1BBCFD1937B4}"/>
    <cellStyle name="Cálculo 6 2 2 4 2 2 2" xfId="5427" xr:uid="{E37FA926-9F25-40F2-9E91-729678FBE85F}"/>
    <cellStyle name="Cálculo 6 2 2 4 2 3" xfId="5428" xr:uid="{5AD9B115-F1D5-43AA-8D2C-E8D7F4F5AEF1}"/>
    <cellStyle name="Cálculo 6 2 2 4 3" xfId="5429" xr:uid="{C4F9DC62-A900-43A7-AE78-D077E6E3B5B1}"/>
    <cellStyle name="Cálculo 6 2 2 4 3 2" xfId="5430" xr:uid="{3D7404FD-6FA0-44E1-AF8F-D7956A7718F7}"/>
    <cellStyle name="Cálculo 6 2 2 4 3 2 2" xfId="5431" xr:uid="{DDEC2EA3-F349-4A26-A552-3EB9E515E8B3}"/>
    <cellStyle name="Cálculo 6 2 2 4 3 3" xfId="5432" xr:uid="{60308983-5FB7-4B7E-BCA6-A5163A7482C7}"/>
    <cellStyle name="Cálculo 6 2 2 4 4" xfId="5433" xr:uid="{643F4225-590D-4A21-AB17-BCACB03407C5}"/>
    <cellStyle name="Cálculo 6 2 2 5" xfId="5434" xr:uid="{182310A7-0F4D-4A19-B063-19FB228446B2}"/>
    <cellStyle name="Cálculo 6 2 2 5 2" xfId="5435" xr:uid="{622983A6-B58E-413F-A0D6-AC076F8B2F52}"/>
    <cellStyle name="Cálculo 6 2 2 5 2 2" xfId="5436" xr:uid="{2FD7DFF6-539C-4925-A9FA-169C8CB9440F}"/>
    <cellStyle name="Cálculo 6 2 2 5 3" xfId="5437" xr:uid="{DC8DCE19-E304-4816-BA43-4CBE3934161C}"/>
    <cellStyle name="Cálculo 6 2 2 6" xfId="5438" xr:uid="{D03CDAD8-1CB7-4651-AEEC-42FCEE0A03C0}"/>
    <cellStyle name="Cálculo 6 2 2 6 2" xfId="5439" xr:uid="{C829B758-8DDC-4CEF-B921-6C0BBBE4D800}"/>
    <cellStyle name="Cálculo 6 2 2 6 2 2" xfId="5440" xr:uid="{4DCB2C4A-20AD-46CA-8684-C4D216454B49}"/>
    <cellStyle name="Cálculo 6 2 2 6 3" xfId="5441" xr:uid="{ECF447AC-13DD-4CA8-AD7D-8BF53785F4C7}"/>
    <cellStyle name="Cálculo 6 2 2 7" xfId="5442" xr:uid="{959B1859-5132-40B1-9CB6-F95283907A1D}"/>
    <cellStyle name="Cálculo 6 2 3" xfId="5443" xr:uid="{11C31301-ABD3-4D71-B6E3-CCAD79D55C0F}"/>
    <cellStyle name="Cálculo 6 2 3 2" xfId="5444" xr:uid="{BC41B931-9C67-452E-88E7-2D0496377AE3}"/>
    <cellStyle name="Cálculo 6 2 3 2 2" xfId="5445" xr:uid="{6C9301A8-4DA1-4535-90BD-F0FF7618F0CA}"/>
    <cellStyle name="Cálculo 6 2 3 2 2 2" xfId="5446" xr:uid="{5FEC462C-2412-43C1-9F3F-C0A493DB6ABC}"/>
    <cellStyle name="Cálculo 6 2 3 2 2 2 2" xfId="5447" xr:uid="{F769F042-A72A-40AD-BBA0-75F052DBD47C}"/>
    <cellStyle name="Cálculo 6 2 3 2 2 2 2 2" xfId="5448" xr:uid="{E3CE4E6B-87A6-4612-A430-8C014ECACAB4}"/>
    <cellStyle name="Cálculo 6 2 3 2 2 2 3" xfId="5449" xr:uid="{496FDA10-A258-46EE-88DB-7A80411CA714}"/>
    <cellStyle name="Cálculo 6 2 3 2 2 3" xfId="5450" xr:uid="{519D5191-A7BF-47F0-BBE4-185039341206}"/>
    <cellStyle name="Cálculo 6 2 3 2 2 3 2" xfId="5451" xr:uid="{DB08EC5E-8B6F-440A-AAA5-386FCED511B1}"/>
    <cellStyle name="Cálculo 6 2 3 2 2 3 2 2" xfId="5452" xr:uid="{2DBC6AB2-48CC-4893-9191-2A540E34A5DC}"/>
    <cellStyle name="Cálculo 6 2 3 2 2 3 3" xfId="5453" xr:uid="{46F1046E-9BD5-4CFD-9B9D-E5D15E2824D1}"/>
    <cellStyle name="Cálculo 6 2 3 2 2 4" xfId="5454" xr:uid="{E93A1A09-0CED-4CC6-876D-9284AB1CA303}"/>
    <cellStyle name="Cálculo 6 2 3 2 3" xfId="5455" xr:uid="{BE3AAC92-370F-4480-8B1F-6855F8929812}"/>
    <cellStyle name="Cálculo 6 2 3 2 3 2" xfId="5456" xr:uid="{5758DD4C-4C51-4D34-A5BF-577B71D76448}"/>
    <cellStyle name="Cálculo 6 2 3 2 3 2 2" xfId="5457" xr:uid="{B5E54A9D-FCAB-48BA-BA36-4FCB2CD93CDD}"/>
    <cellStyle name="Cálculo 6 2 3 2 3 3" xfId="5458" xr:uid="{3CB2AAA0-A868-4C40-A461-03546B2A2B74}"/>
    <cellStyle name="Cálculo 6 2 3 2 4" xfId="5459" xr:uid="{005D0B8A-9709-4D60-A840-70F248AD53AF}"/>
    <cellStyle name="Cálculo 6 2 3 2 4 2" xfId="5460" xr:uid="{D322E5B1-19F3-4396-88AF-1056A4BAF7CE}"/>
    <cellStyle name="Cálculo 6 2 3 2 4 2 2" xfId="5461" xr:uid="{E31F727A-34C2-4FA0-92D6-F183D56EEBF7}"/>
    <cellStyle name="Cálculo 6 2 3 2 4 3" xfId="5462" xr:uid="{08620D6C-F3DD-468B-B68E-2CEAA51FAEDA}"/>
    <cellStyle name="Cálculo 6 2 3 2 5" xfId="5463" xr:uid="{0D659991-9E28-4AD6-8F6B-F6EFE6ED6D9B}"/>
    <cellStyle name="Cálculo 6 2 3 3" xfId="5464" xr:uid="{F70A1048-CBEF-444E-9409-1EDD914F257D}"/>
    <cellStyle name="Cálculo 6 2 3 3 2" xfId="5465" xr:uid="{C791CD0D-0879-499E-A01E-AC26AD2ED7F7}"/>
    <cellStyle name="Cálculo 6 2 3 3 2 2" xfId="5466" xr:uid="{CB313417-C9E4-423B-AA5A-B4BB0B4A9292}"/>
    <cellStyle name="Cálculo 6 2 3 3 2 2 2" xfId="5467" xr:uid="{7FB4DBC6-A8D4-491D-8F00-2201A54085BA}"/>
    <cellStyle name="Cálculo 6 2 3 3 2 3" xfId="5468" xr:uid="{70180873-D52F-43F1-999B-F89E75AF4446}"/>
    <cellStyle name="Cálculo 6 2 3 3 3" xfId="5469" xr:uid="{1E16CBA0-4098-4FAF-BCC8-7F98D98B061C}"/>
    <cellStyle name="Cálculo 6 2 3 3 3 2" xfId="5470" xr:uid="{6F27F54B-307F-419B-B433-AA2474E125D7}"/>
    <cellStyle name="Cálculo 6 2 3 3 3 2 2" xfId="5471" xr:uid="{C2A607D7-D702-40EC-9CBA-A88FE6C2DD98}"/>
    <cellStyle name="Cálculo 6 2 3 3 3 3" xfId="5472" xr:uid="{3F6649D0-6C5F-406C-B641-075AAC4CB89A}"/>
    <cellStyle name="Cálculo 6 2 3 3 4" xfId="5473" xr:uid="{F21BFBE1-9FDE-41B9-9BD3-6E6651FA5B00}"/>
    <cellStyle name="Cálculo 6 2 3 4" xfId="5474" xr:uid="{BF963DE0-6F1D-4F19-8978-448C4B3084D8}"/>
    <cellStyle name="Cálculo 6 2 3 4 2" xfId="5475" xr:uid="{10744BA7-8DEE-42ED-96AB-EAD9271FB54E}"/>
    <cellStyle name="Cálculo 6 2 3 4 2 2" xfId="5476" xr:uid="{10D027AA-775B-4026-8024-9788A55D4A78}"/>
    <cellStyle name="Cálculo 6 2 3 4 3" xfId="5477" xr:uid="{DFFD47FC-0EB6-4DE6-88A8-4A309A831E93}"/>
    <cellStyle name="Cálculo 6 2 3 5" xfId="5478" xr:uid="{6D5E4DC1-CCB1-4F49-B569-2217A846A552}"/>
    <cellStyle name="Cálculo 6 2 3 5 2" xfId="5479" xr:uid="{F7B2EC55-751C-46E6-B856-E1EB430B2E07}"/>
    <cellStyle name="Cálculo 6 2 3 5 2 2" xfId="5480" xr:uid="{89F56EBE-F613-4838-8832-26E2C564E585}"/>
    <cellStyle name="Cálculo 6 2 3 5 3" xfId="5481" xr:uid="{A0028394-4060-48CA-BE09-9C9674E92DEF}"/>
    <cellStyle name="Cálculo 6 2 3 6" xfId="5482" xr:uid="{E14CD5C4-B9C9-467F-A8EA-D2A81AC5607A}"/>
    <cellStyle name="Cálculo 6 2 4" xfId="5483" xr:uid="{AF6E926E-530E-47F5-86EB-9BE3E6BDA2C6}"/>
    <cellStyle name="Cálculo 6 2 4 2" xfId="5484" xr:uid="{8551A567-40B8-49C9-BE3A-81ADD8E6C1F9}"/>
    <cellStyle name="Cálculo 6 2 4 2 2" xfId="5485" xr:uid="{18ABFF00-BE15-4500-A6FC-F294DC42E4D1}"/>
    <cellStyle name="Cálculo 6 2 4 2 2 2" xfId="5486" xr:uid="{10F60D44-E77F-4FF7-A1F7-D3E76098B525}"/>
    <cellStyle name="Cálculo 6 2 4 2 2 2 2" xfId="5487" xr:uid="{872A8614-7927-4561-BFD0-AC8BA3000045}"/>
    <cellStyle name="Cálculo 6 2 4 2 2 3" xfId="5488" xr:uid="{072E7440-619A-49FA-9634-2D3B89313937}"/>
    <cellStyle name="Cálculo 6 2 4 2 3" xfId="5489" xr:uid="{57F19570-D5DD-4A18-9E6A-5054EC7EEBBF}"/>
    <cellStyle name="Cálculo 6 2 4 2 3 2" xfId="5490" xr:uid="{ACBA72FD-0594-496B-889A-538C04053F9D}"/>
    <cellStyle name="Cálculo 6 2 4 2 3 2 2" xfId="5491" xr:uid="{C11A653A-D7D4-41DE-B8C3-B4D386CEBDD2}"/>
    <cellStyle name="Cálculo 6 2 4 2 3 3" xfId="5492" xr:uid="{CE91F2DD-2BC1-4794-AD97-773C96E99796}"/>
    <cellStyle name="Cálculo 6 2 4 2 4" xfId="5493" xr:uid="{FAE5A777-5077-4A58-8C11-B1A414F2CAC8}"/>
    <cellStyle name="Cálculo 6 2 4 3" xfId="5494" xr:uid="{511E86F1-8C33-4B5B-9109-2F34C30AAEE8}"/>
    <cellStyle name="Cálculo 6 2 4 3 2" xfId="5495" xr:uid="{DA1BA594-73CA-47D5-9ABE-08560596CC98}"/>
    <cellStyle name="Cálculo 6 2 4 3 2 2" xfId="5496" xr:uid="{995AE06A-E0FD-48F4-9C34-438AD08CC16C}"/>
    <cellStyle name="Cálculo 6 2 4 3 3" xfId="5497" xr:uid="{2304CDC0-CED7-4274-8AB3-AA2000A92F99}"/>
    <cellStyle name="Cálculo 6 2 4 4" xfId="5498" xr:uid="{9A98AE8A-3DF1-4CC1-A986-9A349A03524B}"/>
    <cellStyle name="Cálculo 6 2 4 4 2" xfId="5499" xr:uid="{9B9FE2F8-1DFE-4C59-95F0-FDFC545163BB}"/>
    <cellStyle name="Cálculo 6 2 4 4 2 2" xfId="5500" xr:uid="{12B5EFDD-9992-4F42-93B4-2BD410773147}"/>
    <cellStyle name="Cálculo 6 2 4 4 3" xfId="5501" xr:uid="{9F1F0988-0C18-4D6C-AC1A-34A8983C0CF1}"/>
    <cellStyle name="Cálculo 6 2 4 5" xfId="5502" xr:uid="{38AA093D-FD5E-4DE3-91FE-B286A7AEBC12}"/>
    <cellStyle name="Cálculo 6 2 5" xfId="5503" xr:uid="{9546300D-8FA0-4A9A-AA0C-3C5D73C46D16}"/>
    <cellStyle name="Cálculo 6 2 5 2" xfId="5504" xr:uid="{DC7930C5-DA74-44AB-BFF3-140A308C8EE2}"/>
    <cellStyle name="Cálculo 6 2 5 2 2" xfId="5505" xr:uid="{5A4AF77B-1A89-4B39-B5DE-EA01F9BE3085}"/>
    <cellStyle name="Cálculo 6 2 5 2 2 2" xfId="5506" xr:uid="{BAA44B6E-28D0-4560-8D8D-5E09E7D705C8}"/>
    <cellStyle name="Cálculo 6 2 5 2 3" xfId="5507" xr:uid="{9C8E89D1-3D14-4AF7-B11D-1FD50A62E26D}"/>
    <cellStyle name="Cálculo 6 2 5 3" xfId="5508" xr:uid="{CF21CF94-9B1D-4C11-8BAF-3B3308253401}"/>
    <cellStyle name="Cálculo 6 2 5 3 2" xfId="5509" xr:uid="{44EEAF49-4593-4BEA-9065-5C57F7873459}"/>
    <cellStyle name="Cálculo 6 2 5 3 2 2" xfId="5510" xr:uid="{322E9BB6-8E29-4DB5-8331-99459A39979B}"/>
    <cellStyle name="Cálculo 6 2 5 3 3" xfId="5511" xr:uid="{351CA98E-461D-4531-ABE7-FA1693485E66}"/>
    <cellStyle name="Cálculo 6 2 5 4" xfId="5512" xr:uid="{284E18F8-0957-46DB-8D33-B88540F0C0AA}"/>
    <cellStyle name="Cálculo 6 2 6" xfId="5513" xr:uid="{64BF264B-5D65-450D-9D19-7044F3A08C65}"/>
    <cellStyle name="Cálculo 6 2 6 2" xfId="5514" xr:uid="{928CBE13-C22A-415D-A1CB-2828DAEA160B}"/>
    <cellStyle name="Cálculo 6 2 6 2 2" xfId="5515" xr:uid="{D321CCC2-D440-43A0-BC04-6DEBE706819E}"/>
    <cellStyle name="Cálculo 6 2 6 3" xfId="5516" xr:uid="{E7065BF6-248E-4211-8A62-98B85D64D923}"/>
    <cellStyle name="Cálculo 6 2 7" xfId="5517" xr:uid="{7ECC514A-9007-4BE5-BA7E-4C2838A11D9C}"/>
    <cellStyle name="Cálculo 6 2 7 2" xfId="5518" xr:uid="{FD176FA1-71C2-40F7-B8AA-34024C9B9C20}"/>
    <cellStyle name="Cálculo 6 2 7 2 2" xfId="5519" xr:uid="{F996AEC7-E3D9-41C9-9DA8-06DBCD5535C8}"/>
    <cellStyle name="Cálculo 6 2 7 3" xfId="5520" xr:uid="{4587B3D9-5A04-46CD-BE02-5C13F6E35250}"/>
    <cellStyle name="Cálculo 6 2 8" xfId="5521" xr:uid="{8D1289C5-35CE-4D39-864B-424590FEBF1D}"/>
    <cellStyle name="Cálculo 6 3" xfId="5522" xr:uid="{FF9B8D8D-15BD-44B2-906A-7AEEEBAD9B80}"/>
    <cellStyle name="Cálculo 6 3 2" xfId="5523" xr:uid="{A770F037-57B2-477A-947E-16D07E6F8BB2}"/>
    <cellStyle name="Cálculo 6 3 2 2" xfId="5524" xr:uid="{78121371-B336-4FFA-8053-81B801B494C8}"/>
    <cellStyle name="Cálculo 6 3 2 2 2" xfId="5525" xr:uid="{727CB77B-7441-42E7-BC1C-30DA38E24CCC}"/>
    <cellStyle name="Cálculo 6 3 2 2 2 2" xfId="5526" xr:uid="{C7E08E31-666B-44C4-9EF6-41E5E508B84A}"/>
    <cellStyle name="Cálculo 6 3 2 2 2 2 2" xfId="5527" xr:uid="{E0394B6D-27A2-4C8D-9E90-5F3F05C3C1B6}"/>
    <cellStyle name="Cálculo 6 3 2 2 2 2 2 2" xfId="5528" xr:uid="{0602F97A-132A-4B9F-8872-9FF4DC9FBD67}"/>
    <cellStyle name="Cálculo 6 3 2 2 2 2 3" xfId="5529" xr:uid="{89C065DD-37E8-42BD-8858-F65FB8BE4EAD}"/>
    <cellStyle name="Cálculo 6 3 2 2 2 3" xfId="5530" xr:uid="{C9416074-05F2-4524-95CA-D37622799CBA}"/>
    <cellStyle name="Cálculo 6 3 2 2 2 3 2" xfId="5531" xr:uid="{670AD95A-6D2A-4833-956E-9C07C0EE8E0F}"/>
    <cellStyle name="Cálculo 6 3 2 2 2 3 2 2" xfId="5532" xr:uid="{BF1D0142-5723-4E9D-A059-FDE1196DF228}"/>
    <cellStyle name="Cálculo 6 3 2 2 2 3 3" xfId="5533" xr:uid="{E63A7E97-8BEC-4C4C-BD7F-BC377A713148}"/>
    <cellStyle name="Cálculo 6 3 2 2 2 4" xfId="5534" xr:uid="{AD537C59-75B6-467C-93C3-215D800BDB1C}"/>
    <cellStyle name="Cálculo 6 3 2 2 3" xfId="5535" xr:uid="{223E987B-6D10-4901-9977-3BF060AB2396}"/>
    <cellStyle name="Cálculo 6 3 2 2 3 2" xfId="5536" xr:uid="{A0FC6F88-0DBE-459B-9B1A-53B13CF7F217}"/>
    <cellStyle name="Cálculo 6 3 2 2 3 2 2" xfId="5537" xr:uid="{C359D908-3D6E-4326-9C3C-2E82C85A29E5}"/>
    <cellStyle name="Cálculo 6 3 2 2 3 3" xfId="5538" xr:uid="{208723CB-6744-41F1-A737-BD1873F62A16}"/>
    <cellStyle name="Cálculo 6 3 2 2 4" xfId="5539" xr:uid="{997DF6A9-E2A3-41F7-AB48-F203CAE7C82A}"/>
    <cellStyle name="Cálculo 6 3 2 2 4 2" xfId="5540" xr:uid="{9720EB22-7484-4EF0-AA01-6DB2691168CD}"/>
    <cellStyle name="Cálculo 6 3 2 2 4 2 2" xfId="5541" xr:uid="{BFD9304F-0BA9-4312-A929-9F348F45E66C}"/>
    <cellStyle name="Cálculo 6 3 2 2 4 3" xfId="5542" xr:uid="{79A5ECDC-0BF6-4284-ACF7-4E4034B838A4}"/>
    <cellStyle name="Cálculo 6 3 2 2 5" xfId="5543" xr:uid="{18735C35-FFA1-4346-B4C6-7EE5484C1D5D}"/>
    <cellStyle name="Cálculo 6 3 2 3" xfId="5544" xr:uid="{8FBA3529-1902-4574-96BF-E98E63CFE41A}"/>
    <cellStyle name="Cálculo 6 3 2 3 2" xfId="5545" xr:uid="{41AFFC17-6821-4828-835A-66CA9B3978E8}"/>
    <cellStyle name="Cálculo 6 3 2 3 2 2" xfId="5546" xr:uid="{BC18F452-B4BC-4D20-8BD8-DEA8013D393E}"/>
    <cellStyle name="Cálculo 6 3 2 3 2 2 2" xfId="5547" xr:uid="{6385A567-C5CB-4402-B6C0-FDF1EB78C7A3}"/>
    <cellStyle name="Cálculo 6 3 2 3 2 3" xfId="5548" xr:uid="{EC863F31-9D93-4351-B711-682DFDA33B0D}"/>
    <cellStyle name="Cálculo 6 3 2 3 3" xfId="5549" xr:uid="{A1D83F07-8E24-4DAE-8712-1BB259A7C949}"/>
    <cellStyle name="Cálculo 6 3 2 3 3 2" xfId="5550" xr:uid="{3FC6B895-0216-4969-8FEB-1DE28D07A7E9}"/>
    <cellStyle name="Cálculo 6 3 2 3 3 2 2" xfId="5551" xr:uid="{DE909A09-EF28-4EF0-88B6-FA9820C1015D}"/>
    <cellStyle name="Cálculo 6 3 2 3 3 3" xfId="5552" xr:uid="{D8541F16-764F-4BEE-BBA9-BEB6882650B6}"/>
    <cellStyle name="Cálculo 6 3 2 3 4" xfId="5553" xr:uid="{D8A7A369-481C-41BD-AACF-C262966DB894}"/>
    <cellStyle name="Cálculo 6 3 2 4" xfId="5554" xr:uid="{C7BA8C11-59FD-470B-A45A-4DE9BACFD1E3}"/>
    <cellStyle name="Cálculo 6 3 2 4 2" xfId="5555" xr:uid="{7D7FA0C7-6C20-43D5-BF2F-CEDD1938FC88}"/>
    <cellStyle name="Cálculo 6 3 2 4 2 2" xfId="5556" xr:uid="{CEC60BB0-E366-4C7C-99A5-FFFF15F1D494}"/>
    <cellStyle name="Cálculo 6 3 2 4 3" xfId="5557" xr:uid="{373CAB81-D3C3-4483-9784-E511A945E06A}"/>
    <cellStyle name="Cálculo 6 3 2 5" xfId="5558" xr:uid="{1116BCAD-12CB-4E87-ACE0-B44AF67F834F}"/>
    <cellStyle name="Cálculo 6 3 2 5 2" xfId="5559" xr:uid="{A7D47190-8056-43DD-8490-6B9B664EE7D4}"/>
    <cellStyle name="Cálculo 6 3 2 5 2 2" xfId="5560" xr:uid="{3FD7DFF6-13AD-43AA-8808-5DD7291ECB3E}"/>
    <cellStyle name="Cálculo 6 3 2 5 3" xfId="5561" xr:uid="{E31E58F7-45A3-4EF7-9E81-F05D09C6A7D5}"/>
    <cellStyle name="Cálculo 6 3 2 6" xfId="5562" xr:uid="{83FACB19-0D47-4598-8B74-BBDDB893C510}"/>
    <cellStyle name="Cálculo 6 3 3" xfId="5563" xr:uid="{B65A801A-AFCA-40C0-A4E1-A05E1E0A82E0}"/>
    <cellStyle name="Cálculo 6 3 3 2" xfId="5564" xr:uid="{642D942F-60C3-4363-BEEF-4347E15E050D}"/>
    <cellStyle name="Cálculo 6 3 3 2 2" xfId="5565" xr:uid="{271E77A3-0307-43A7-A129-10C1C3C04E34}"/>
    <cellStyle name="Cálculo 6 3 3 2 2 2" xfId="5566" xr:uid="{B545F712-61A9-41AE-A417-F2868D2325D2}"/>
    <cellStyle name="Cálculo 6 3 3 2 2 2 2" xfId="5567" xr:uid="{106EF2FD-6410-40E2-A82A-D9EA7832CD29}"/>
    <cellStyle name="Cálculo 6 3 3 2 2 3" xfId="5568" xr:uid="{C893B198-CB09-4551-A5C1-CADD2D5D0FE8}"/>
    <cellStyle name="Cálculo 6 3 3 2 3" xfId="5569" xr:uid="{FE603EFF-3CA6-46CB-8F45-DF082DB2AB4A}"/>
    <cellStyle name="Cálculo 6 3 3 2 3 2" xfId="5570" xr:uid="{BBA07A43-A6CC-4FC2-871E-B246AD07EF2F}"/>
    <cellStyle name="Cálculo 6 3 3 2 3 2 2" xfId="5571" xr:uid="{FC4F467C-3D58-41D5-AB25-085B2E2E7F61}"/>
    <cellStyle name="Cálculo 6 3 3 2 3 3" xfId="5572" xr:uid="{A4B4D382-A7E6-49CB-A404-6033554F8B28}"/>
    <cellStyle name="Cálculo 6 3 3 2 4" xfId="5573" xr:uid="{8FF81738-5517-4639-B4D4-485CC63581CD}"/>
    <cellStyle name="Cálculo 6 3 3 3" xfId="5574" xr:uid="{7466622C-9723-4FFD-AED3-16D1267582B7}"/>
    <cellStyle name="Cálculo 6 3 3 3 2" xfId="5575" xr:uid="{3FFA7F67-3B08-4FD1-8916-BE58882DCC49}"/>
    <cellStyle name="Cálculo 6 3 3 3 2 2" xfId="5576" xr:uid="{8DD475E9-C9B7-4BDA-AF2B-4ACF96E3D1E5}"/>
    <cellStyle name="Cálculo 6 3 3 3 3" xfId="5577" xr:uid="{00AD7F4E-422C-4750-A17A-61319ED5FEA5}"/>
    <cellStyle name="Cálculo 6 3 3 4" xfId="5578" xr:uid="{0F59222C-286D-434F-BA2D-E9C53952680A}"/>
    <cellStyle name="Cálculo 6 3 3 4 2" xfId="5579" xr:uid="{9209ABCA-1EAC-4FEC-9E80-A5DA5E3F76B1}"/>
    <cellStyle name="Cálculo 6 3 3 4 2 2" xfId="5580" xr:uid="{842CAD73-F472-461F-88E5-1A1C462DF592}"/>
    <cellStyle name="Cálculo 6 3 3 4 3" xfId="5581" xr:uid="{3C598F53-0983-4CD7-8EB9-19E406F82E29}"/>
    <cellStyle name="Cálculo 6 3 3 5" xfId="5582" xr:uid="{6CBAC243-89D6-41BA-9B8A-ADC68FEA5248}"/>
    <cellStyle name="Cálculo 6 3 4" xfId="5583" xr:uid="{6CEA4373-57C5-40AE-B81B-4CC0B21F34AD}"/>
    <cellStyle name="Cálculo 6 3 4 2" xfId="5584" xr:uid="{6D454424-64A7-4521-9137-615D970662FE}"/>
    <cellStyle name="Cálculo 6 3 4 2 2" xfId="5585" xr:uid="{E4FC351A-5E6E-49BE-8B08-A2FAEC7C311F}"/>
    <cellStyle name="Cálculo 6 3 4 2 2 2" xfId="5586" xr:uid="{57C2A446-D2AF-4577-BA0E-9FE4E88F0523}"/>
    <cellStyle name="Cálculo 6 3 4 2 3" xfId="5587" xr:uid="{C51DCED6-8501-434F-942E-E4079EABCFE1}"/>
    <cellStyle name="Cálculo 6 3 4 3" xfId="5588" xr:uid="{0F798166-9C5D-4865-8FF6-1ADED53A187B}"/>
    <cellStyle name="Cálculo 6 3 4 3 2" xfId="5589" xr:uid="{7E725C3A-ABC4-4B6B-BA4F-AC4A2F551F91}"/>
    <cellStyle name="Cálculo 6 3 4 3 2 2" xfId="5590" xr:uid="{2DFC4111-B836-4C91-96F5-324AB1F65B83}"/>
    <cellStyle name="Cálculo 6 3 4 3 3" xfId="5591" xr:uid="{A492BCAB-8412-4B9B-B0FF-A41D26E95D6D}"/>
    <cellStyle name="Cálculo 6 3 4 4" xfId="5592" xr:uid="{C9FC1959-6D8A-4C5C-879C-0741A820D07A}"/>
    <cellStyle name="Cálculo 6 3 5" xfId="5593" xr:uid="{20A16423-7FC7-46D2-A1F7-A54F0F30C11B}"/>
    <cellStyle name="Cálculo 6 3 5 2" xfId="5594" xr:uid="{81C6FC1B-5698-4706-B1B7-D1B5FF37E291}"/>
    <cellStyle name="Cálculo 6 3 5 2 2" xfId="5595" xr:uid="{17F6ADF3-6505-4295-8AF5-D7813D38D364}"/>
    <cellStyle name="Cálculo 6 3 5 3" xfId="5596" xr:uid="{0B93A572-E2AA-4DCA-ADBE-9066B94DB638}"/>
    <cellStyle name="Cálculo 6 3 6" xfId="5597" xr:uid="{7EF1E349-006E-4704-ACFC-11440B4464D6}"/>
    <cellStyle name="Cálculo 6 3 6 2" xfId="5598" xr:uid="{91F8F62F-3006-46DF-9AB5-99F7C483100E}"/>
    <cellStyle name="Cálculo 6 3 6 2 2" xfId="5599" xr:uid="{ABB023AD-60B8-4597-8C03-6A45EC6C0EB1}"/>
    <cellStyle name="Cálculo 6 3 6 3" xfId="5600" xr:uid="{D74D78D3-8907-4976-9F64-FE644CA2F57E}"/>
    <cellStyle name="Cálculo 6 3 7" xfId="5601" xr:uid="{C9010AC2-07EE-4AF3-A054-D7969CBDA1A3}"/>
    <cellStyle name="Cálculo 6 4" xfId="5602" xr:uid="{483106D6-E2F5-41FC-84BF-63E5BE5DE91D}"/>
    <cellStyle name="Cálculo 6 4 2" xfId="5603" xr:uid="{63E78410-9651-49D3-92F3-41A3CF305CD8}"/>
    <cellStyle name="Cálculo 6 4 2 2" xfId="5604" xr:uid="{79499FA7-354E-4944-88FE-4D6538D66228}"/>
    <cellStyle name="Cálculo 6 4 2 2 2" xfId="5605" xr:uid="{FCE843E1-3684-417D-9E74-D90D520BC5AF}"/>
    <cellStyle name="Cálculo 6 4 2 2 2 2" xfId="5606" xr:uid="{B5CA67C9-B0CD-4780-AFEE-CF373F397FE5}"/>
    <cellStyle name="Cálculo 6 4 2 2 2 2 2" xfId="5607" xr:uid="{B6226371-AC2B-4D54-8880-098C51D280C7}"/>
    <cellStyle name="Cálculo 6 4 2 2 2 3" xfId="5608" xr:uid="{3344B7D9-D629-4BF7-A982-CEB8432122D7}"/>
    <cellStyle name="Cálculo 6 4 2 2 3" xfId="5609" xr:uid="{B2DE04D7-D357-4901-AB5F-FDD0D1B32032}"/>
    <cellStyle name="Cálculo 6 4 2 2 3 2" xfId="5610" xr:uid="{A9FDEF20-ADC9-4FB0-A727-6F896129E169}"/>
    <cellStyle name="Cálculo 6 4 2 2 3 2 2" xfId="5611" xr:uid="{33E9C2BD-E23F-4718-950E-926C763A3334}"/>
    <cellStyle name="Cálculo 6 4 2 2 3 3" xfId="5612" xr:uid="{4ED2ADDF-1040-45D7-8470-2925B8B7A60F}"/>
    <cellStyle name="Cálculo 6 4 2 2 4" xfId="5613" xr:uid="{FAE0EB5E-676E-46E4-96F9-AF1B28C3802B}"/>
    <cellStyle name="Cálculo 6 4 2 3" xfId="5614" xr:uid="{009EC206-2961-478E-9FC8-857443909D8A}"/>
    <cellStyle name="Cálculo 6 4 2 3 2" xfId="5615" xr:uid="{D2AC11D4-296B-4387-91E0-D5D1687DB485}"/>
    <cellStyle name="Cálculo 6 4 2 3 2 2" xfId="5616" xr:uid="{11DA14C7-140E-4EA8-920B-5B91CD5340B3}"/>
    <cellStyle name="Cálculo 6 4 2 3 3" xfId="5617" xr:uid="{9249D58D-6094-4ED3-8161-088446448B57}"/>
    <cellStyle name="Cálculo 6 4 2 4" xfId="5618" xr:uid="{917F0B0B-9769-48DC-B2E6-59B586373EC7}"/>
    <cellStyle name="Cálculo 6 4 2 4 2" xfId="5619" xr:uid="{E3635F01-54B0-4616-8230-7B4BC452ADA1}"/>
    <cellStyle name="Cálculo 6 4 2 4 2 2" xfId="5620" xr:uid="{B3E30240-73C4-4BE2-8431-116D1ACDF6DB}"/>
    <cellStyle name="Cálculo 6 4 2 4 3" xfId="5621" xr:uid="{E4B1EDDE-DA37-411A-9BF8-5E40B141324C}"/>
    <cellStyle name="Cálculo 6 4 2 5" xfId="5622" xr:uid="{59390A52-60EC-49C7-87AC-C964B872963A}"/>
    <cellStyle name="Cálculo 6 4 3" xfId="5623" xr:uid="{92F12784-D7BB-4647-BB76-4A1EE6919568}"/>
    <cellStyle name="Cálculo 6 4 3 2" xfId="5624" xr:uid="{20B0840A-A609-4F84-8753-C1D5B3DEF5B6}"/>
    <cellStyle name="Cálculo 6 4 3 2 2" xfId="5625" xr:uid="{F95B5513-73BD-4D4B-9717-F1D72DA33758}"/>
    <cellStyle name="Cálculo 6 4 3 2 2 2" xfId="5626" xr:uid="{2B9CAFFE-E364-412E-9893-4707C1BAF959}"/>
    <cellStyle name="Cálculo 6 4 3 2 3" xfId="5627" xr:uid="{ED2DFA38-97A8-4BBD-B725-B6E15F875C66}"/>
    <cellStyle name="Cálculo 6 4 3 3" xfId="5628" xr:uid="{818CCC8E-A4D7-4A44-8EDB-74CC5C49287E}"/>
    <cellStyle name="Cálculo 6 4 3 3 2" xfId="5629" xr:uid="{F4C2FA8D-1FB8-4F0F-8B66-3B2EE734ACCC}"/>
    <cellStyle name="Cálculo 6 4 3 3 2 2" xfId="5630" xr:uid="{96458194-9CCA-4CEF-956C-649E435A2553}"/>
    <cellStyle name="Cálculo 6 4 3 3 3" xfId="5631" xr:uid="{CD57D92E-EDA6-4385-9932-C0F250C16D64}"/>
    <cellStyle name="Cálculo 6 4 3 4" xfId="5632" xr:uid="{09167491-7236-4AB7-8EDE-2BF9DF69A626}"/>
    <cellStyle name="Cálculo 6 4 4" xfId="5633" xr:uid="{C4B1BBAE-FDA8-460E-AE6F-60ABB597AA64}"/>
    <cellStyle name="Cálculo 6 4 4 2" xfId="5634" xr:uid="{6C276123-6E53-40B6-8697-7273E44E7214}"/>
    <cellStyle name="Cálculo 6 4 4 2 2" xfId="5635" xr:uid="{8905021C-5101-4722-B734-72815A24E47D}"/>
    <cellStyle name="Cálculo 6 4 4 3" xfId="5636" xr:uid="{46BCD6C5-93F5-4BF7-81DE-A2E30D889132}"/>
    <cellStyle name="Cálculo 6 4 5" xfId="5637" xr:uid="{EAE9926B-DFA5-4D26-8CA4-CD86445CBC0D}"/>
    <cellStyle name="Cálculo 6 4 5 2" xfId="5638" xr:uid="{76F909B0-FCF6-4887-9518-4D0E7647C942}"/>
    <cellStyle name="Cálculo 6 4 5 2 2" xfId="5639" xr:uid="{E92E74F4-2C2B-40E5-8CAB-52C9229C7932}"/>
    <cellStyle name="Cálculo 6 4 5 3" xfId="5640" xr:uid="{F41436CF-61C5-4682-B51E-8A4422175AF0}"/>
    <cellStyle name="Cálculo 6 4 6" xfId="5641" xr:uid="{7EA967D1-2DFA-4E8B-A7B2-58D6D1628A60}"/>
    <cellStyle name="Cálculo 6 5" xfId="5642" xr:uid="{4347CB3E-CA0B-42E7-81F3-515317AE3CF6}"/>
    <cellStyle name="Cálculo 6 5 2" xfId="5643" xr:uid="{736E4432-709D-487F-BDBD-6961CB62A6B2}"/>
    <cellStyle name="Cálculo 6 5 2 2" xfId="5644" xr:uid="{9903954D-72D2-4B52-B198-092A55CECFAE}"/>
    <cellStyle name="Cálculo 6 5 2 2 2" xfId="5645" xr:uid="{73930EAE-FFF6-434B-BDB9-B8A903F9D884}"/>
    <cellStyle name="Cálculo 6 5 2 2 2 2" xfId="5646" xr:uid="{31D752F6-A865-4D67-8FC9-E7F51CD9C2E2}"/>
    <cellStyle name="Cálculo 6 5 2 2 3" xfId="5647" xr:uid="{01816EE7-EC00-4304-B1CC-D27883C3ADAF}"/>
    <cellStyle name="Cálculo 6 5 2 3" xfId="5648" xr:uid="{C1B3AA3A-87F7-467A-ACF6-784EC0ADA852}"/>
    <cellStyle name="Cálculo 6 5 2 3 2" xfId="5649" xr:uid="{1E918E93-326C-4AC8-820B-7FA715945D40}"/>
    <cellStyle name="Cálculo 6 5 2 3 2 2" xfId="5650" xr:uid="{02117065-98FB-4862-8234-65A5C0956EF1}"/>
    <cellStyle name="Cálculo 6 5 2 3 3" xfId="5651" xr:uid="{17A1BA98-FDC9-4505-9441-1E7A1AA46E1C}"/>
    <cellStyle name="Cálculo 6 5 2 4" xfId="5652" xr:uid="{82A72EE3-1CDA-4DA9-AEA6-B306F962D07B}"/>
    <cellStyle name="Cálculo 6 5 3" xfId="5653" xr:uid="{D4D782D2-3F4F-45B7-8A32-C6C0EBBAB897}"/>
    <cellStyle name="Cálculo 6 5 3 2" xfId="5654" xr:uid="{9C809970-0FB0-4AE2-B22B-7E6A79C11BF7}"/>
    <cellStyle name="Cálculo 6 5 3 2 2" xfId="5655" xr:uid="{A63FBAF2-EFA2-45A6-8FE1-FBBA38D8397D}"/>
    <cellStyle name="Cálculo 6 5 3 3" xfId="5656" xr:uid="{3A20411E-6D3C-45AC-B179-BF16F0E4751A}"/>
    <cellStyle name="Cálculo 6 5 4" xfId="5657" xr:uid="{BEC2DB4B-C3D8-4454-A1A6-3EDFB2940D78}"/>
    <cellStyle name="Cálculo 6 5 4 2" xfId="5658" xr:uid="{98C9D0E2-15A6-42AB-97F6-35F3D5726763}"/>
    <cellStyle name="Cálculo 6 5 4 2 2" xfId="5659" xr:uid="{BA498E78-5B84-49CF-BA71-A9BF650BFAA0}"/>
    <cellStyle name="Cálculo 6 5 4 3" xfId="5660" xr:uid="{97FC5355-A5AE-4F76-93E1-EDC889EFA4D9}"/>
    <cellStyle name="Cálculo 6 5 5" xfId="5661" xr:uid="{63A10F1F-A18D-424F-8C76-B5B69321BEC7}"/>
    <cellStyle name="Cálculo 6 6" xfId="5662" xr:uid="{FB8FC1BB-629F-4449-99E6-873DF235E0D8}"/>
    <cellStyle name="Cálculo 6 6 2" xfId="5663" xr:uid="{95786E8E-0A68-4EA4-B691-3F9DAE2E3980}"/>
    <cellStyle name="Cálculo 6 6 2 2" xfId="5664" xr:uid="{699B6EE5-88C2-4D8D-832D-62509E01E515}"/>
    <cellStyle name="Cálculo 6 6 2 2 2" xfId="5665" xr:uid="{D02CCC03-3898-4FC1-970E-5AD3F7FB239F}"/>
    <cellStyle name="Cálculo 6 6 2 3" xfId="5666" xr:uid="{1BD4DF4C-BF5B-4488-A064-6E81E5F2B3D6}"/>
    <cellStyle name="Cálculo 6 6 3" xfId="5667" xr:uid="{745FF4FE-7B20-4F26-8BB0-6484CCB3E197}"/>
    <cellStyle name="Cálculo 6 6 3 2" xfId="5668" xr:uid="{B4764649-F657-4CDA-8FB3-EEFAA5174BCF}"/>
    <cellStyle name="Cálculo 6 6 3 2 2" xfId="5669" xr:uid="{0F57CA05-0019-4BE1-BF63-CC0B3A041C88}"/>
    <cellStyle name="Cálculo 6 6 3 3" xfId="5670" xr:uid="{43461DDD-D7B8-4A38-8BF5-642BCF7CD49C}"/>
    <cellStyle name="Cálculo 6 6 4" xfId="5671" xr:uid="{05D95C66-D23E-452A-A75E-4795C94A01B2}"/>
    <cellStyle name="Cálculo 6 7" xfId="5672" xr:uid="{BDFC274B-C5A0-4901-A9FE-D067E9C6670D}"/>
    <cellStyle name="Cálculo 6 7 2" xfId="5673" xr:uid="{21E3BFF2-A444-4FE5-80CE-8067FD873844}"/>
    <cellStyle name="Cálculo 6 7 2 2" xfId="5674" xr:uid="{F2AF2622-5BC8-4D51-A7A5-42538BBF0A44}"/>
    <cellStyle name="Cálculo 6 7 3" xfId="5675" xr:uid="{FB5193E0-E318-465C-9CA5-AAF3C679E991}"/>
    <cellStyle name="Cálculo 6 8" xfId="5676" xr:uid="{0BFBE321-E675-4249-BDAE-D960523F8760}"/>
    <cellStyle name="Cálculo 6 8 2" xfId="5677" xr:uid="{EFB858CD-B316-4CCC-97F6-CA07C214A172}"/>
    <cellStyle name="Cálculo 6 8 2 2" xfId="5678" xr:uid="{F3A8A833-F514-41F8-92B2-2BCFA019A52C}"/>
    <cellStyle name="Cálculo 6 8 3" xfId="5679" xr:uid="{58660A5B-9E7E-4E3F-BC73-ABA61E83823F}"/>
    <cellStyle name="Cálculo 6 9" xfId="5680" xr:uid="{57454142-E1C0-46F2-B273-EBB162A2AA75}"/>
    <cellStyle name="Cálculo 7" xfId="5681" xr:uid="{473CEE5D-BC66-409D-BDB8-7434F815F828}"/>
    <cellStyle name="Cálculo 7 2" xfId="5682" xr:uid="{8E4A109F-F614-4A60-B068-CDE790E5C6D9}"/>
    <cellStyle name="Cálculo 7 2 2" xfId="5683" xr:uid="{C9EF3620-C970-4942-9077-32582BF48B58}"/>
    <cellStyle name="Cálculo 7 2 2 2" xfId="5684" xr:uid="{F88EA4CC-8A15-42D4-82A9-43C356F9F7CB}"/>
    <cellStyle name="Cálculo 7 2 2 2 2" xfId="5685" xr:uid="{3541DE0A-46B0-4335-83BB-534FB5E09A75}"/>
    <cellStyle name="Cálculo 7 2 2 2 2 2" xfId="5686" xr:uid="{4F2AAC09-E0BF-439B-AEEB-136C2EA6620F}"/>
    <cellStyle name="Cálculo 7 2 2 2 2 2 2" xfId="5687" xr:uid="{1577EE3F-6F7C-4A1D-8FB0-E3827500A2DA}"/>
    <cellStyle name="Cálculo 7 2 2 2 2 2 2 2" xfId="5688" xr:uid="{63B7DA8E-93A7-4226-A426-BC02EDD6377C}"/>
    <cellStyle name="Cálculo 7 2 2 2 2 2 2 2 2" xfId="5689" xr:uid="{EA36E71F-DA48-4F67-8F96-83458C1DF773}"/>
    <cellStyle name="Cálculo 7 2 2 2 2 2 2 3" xfId="5690" xr:uid="{72F73BDF-D5D0-44C8-878C-68005D154309}"/>
    <cellStyle name="Cálculo 7 2 2 2 2 2 3" xfId="5691" xr:uid="{97514E3D-6E6C-4274-98E4-63BCBC8B3CCD}"/>
    <cellStyle name="Cálculo 7 2 2 2 2 2 3 2" xfId="5692" xr:uid="{AD48F81B-EE1B-46EB-939E-AB3FFFE62922}"/>
    <cellStyle name="Cálculo 7 2 2 2 2 2 3 2 2" xfId="5693" xr:uid="{175A3295-462A-426C-8882-BA6665747CD8}"/>
    <cellStyle name="Cálculo 7 2 2 2 2 2 3 3" xfId="5694" xr:uid="{926483B5-CFE9-42EB-BF72-BBB2FCC1B02C}"/>
    <cellStyle name="Cálculo 7 2 2 2 2 2 4" xfId="5695" xr:uid="{F52CDB5B-D44C-42E8-BDF3-409B75E2D196}"/>
    <cellStyle name="Cálculo 7 2 2 2 2 3" xfId="5696" xr:uid="{D8FC045C-1805-4F13-9E4F-C8B28B129377}"/>
    <cellStyle name="Cálculo 7 2 2 2 2 3 2" xfId="5697" xr:uid="{55561CF3-E817-4575-A6DE-CB94815E5601}"/>
    <cellStyle name="Cálculo 7 2 2 2 2 3 2 2" xfId="5698" xr:uid="{26AB9FD2-D2BD-4C6E-A8A5-472816722C27}"/>
    <cellStyle name="Cálculo 7 2 2 2 2 3 3" xfId="5699" xr:uid="{04195182-5DFC-4F44-A88D-F306853733C7}"/>
    <cellStyle name="Cálculo 7 2 2 2 2 4" xfId="5700" xr:uid="{75A1CA71-1004-4DBD-A1AB-2E428CFBCAC8}"/>
    <cellStyle name="Cálculo 7 2 2 2 2 4 2" xfId="5701" xr:uid="{1C855E35-B63B-4E2A-A949-07CE6D76C7F6}"/>
    <cellStyle name="Cálculo 7 2 2 2 2 4 2 2" xfId="5702" xr:uid="{D376D73A-B882-41E4-8359-1BA1A9965053}"/>
    <cellStyle name="Cálculo 7 2 2 2 2 4 3" xfId="5703" xr:uid="{E8C9EC7F-A0FB-4027-AFC7-35FCBEF6D071}"/>
    <cellStyle name="Cálculo 7 2 2 2 2 5" xfId="5704" xr:uid="{2864003F-1100-4F4C-ACAF-F55CDF0EA0A2}"/>
    <cellStyle name="Cálculo 7 2 2 2 3" xfId="5705" xr:uid="{A87D4A66-0FB5-49AB-9A28-4183C0162994}"/>
    <cellStyle name="Cálculo 7 2 2 2 3 2" xfId="5706" xr:uid="{F17ECC39-1A49-4C37-9EA2-BA532CACF37A}"/>
    <cellStyle name="Cálculo 7 2 2 2 3 2 2" xfId="5707" xr:uid="{B210CCBC-36EC-48A0-A086-08477663495D}"/>
    <cellStyle name="Cálculo 7 2 2 2 3 2 2 2" xfId="5708" xr:uid="{D5AA9397-D812-44F9-9D31-A6FEEF382461}"/>
    <cellStyle name="Cálculo 7 2 2 2 3 2 3" xfId="5709" xr:uid="{ACFEA969-6283-436B-9429-291A0ACB9AE6}"/>
    <cellStyle name="Cálculo 7 2 2 2 3 3" xfId="5710" xr:uid="{7FBF216F-6198-436B-9967-C4C44B65A983}"/>
    <cellStyle name="Cálculo 7 2 2 2 3 3 2" xfId="5711" xr:uid="{D3B556CB-B7D1-4365-8A80-3A9B24EA63EF}"/>
    <cellStyle name="Cálculo 7 2 2 2 3 3 2 2" xfId="5712" xr:uid="{AC40379E-F0A0-4B11-8EAE-BF71C569F55D}"/>
    <cellStyle name="Cálculo 7 2 2 2 3 3 3" xfId="5713" xr:uid="{4F08D960-BE5E-450C-B4A1-ACDDBF7503EE}"/>
    <cellStyle name="Cálculo 7 2 2 2 3 4" xfId="5714" xr:uid="{E69D6319-9E3B-4C80-A7F7-CD0850202371}"/>
    <cellStyle name="Cálculo 7 2 2 2 4" xfId="5715" xr:uid="{67169A49-91EE-404C-A51A-3BA42614FC40}"/>
    <cellStyle name="Cálculo 7 2 2 2 4 2" xfId="5716" xr:uid="{EADF82E1-4408-46E3-BD54-DC51D8AA795D}"/>
    <cellStyle name="Cálculo 7 2 2 2 4 2 2" xfId="5717" xr:uid="{C737C5C5-8913-41EE-9EAD-08B40BEEFFE1}"/>
    <cellStyle name="Cálculo 7 2 2 2 4 3" xfId="5718" xr:uid="{80AE58A0-74B5-413C-B244-E7D8515CC0F1}"/>
    <cellStyle name="Cálculo 7 2 2 2 5" xfId="5719" xr:uid="{CD402240-E385-4D01-BD28-5C80872DF439}"/>
    <cellStyle name="Cálculo 7 2 2 2 5 2" xfId="5720" xr:uid="{E6495FE4-7457-4819-8432-68DB3C9E41C0}"/>
    <cellStyle name="Cálculo 7 2 2 2 5 2 2" xfId="5721" xr:uid="{C9E8F01C-E398-4156-A08E-AFCF183BDEC2}"/>
    <cellStyle name="Cálculo 7 2 2 2 5 3" xfId="5722" xr:uid="{B33ABD69-EA20-40EE-8479-5250F3D7DB11}"/>
    <cellStyle name="Cálculo 7 2 2 2 6" xfId="5723" xr:uid="{8188B308-00C2-4DE2-832D-9DD92EFB03E8}"/>
    <cellStyle name="Cálculo 7 2 2 3" xfId="5724" xr:uid="{DDE8924C-D54E-4FFD-8C66-09984784CFCE}"/>
    <cellStyle name="Cálculo 7 2 2 3 2" xfId="5725" xr:uid="{93461BEB-C47B-43E0-B327-1879331D1ECF}"/>
    <cellStyle name="Cálculo 7 2 2 3 2 2" xfId="5726" xr:uid="{56ED8F4E-3045-4719-8F9E-6E713E55D19B}"/>
    <cellStyle name="Cálculo 7 2 2 3 2 2 2" xfId="5727" xr:uid="{E8381275-A8CF-4D03-88F0-DD16D0A093A6}"/>
    <cellStyle name="Cálculo 7 2 2 3 2 2 2 2" xfId="5728" xr:uid="{B6328C67-29D7-4AC8-A603-09272F3EE3D4}"/>
    <cellStyle name="Cálculo 7 2 2 3 2 2 3" xfId="5729" xr:uid="{8B2EB44E-6B9D-4D04-8786-31EAF1BD3171}"/>
    <cellStyle name="Cálculo 7 2 2 3 2 3" xfId="5730" xr:uid="{881F8011-9F8E-48CC-B0DB-39FEAE9836D4}"/>
    <cellStyle name="Cálculo 7 2 2 3 2 3 2" xfId="5731" xr:uid="{29A61F70-97EA-4E5B-87DF-568FBDD254DB}"/>
    <cellStyle name="Cálculo 7 2 2 3 2 3 2 2" xfId="5732" xr:uid="{8CF18D9A-CD87-46B5-AB33-F0691A5AE763}"/>
    <cellStyle name="Cálculo 7 2 2 3 2 3 3" xfId="5733" xr:uid="{DF3CB31E-D434-41FB-BDAB-F6927AFC2657}"/>
    <cellStyle name="Cálculo 7 2 2 3 2 4" xfId="5734" xr:uid="{E222747F-90A0-487B-BC06-52CC6334771F}"/>
    <cellStyle name="Cálculo 7 2 2 3 3" xfId="5735" xr:uid="{AE560CEE-1000-485E-B563-D5CA6FECBD3C}"/>
    <cellStyle name="Cálculo 7 2 2 3 3 2" xfId="5736" xr:uid="{F22E91D5-5146-4A42-BA6F-0AFBFC85BD2E}"/>
    <cellStyle name="Cálculo 7 2 2 3 3 2 2" xfId="5737" xr:uid="{E4CE9421-1C98-43A4-B5AE-C30441C55AF1}"/>
    <cellStyle name="Cálculo 7 2 2 3 3 3" xfId="5738" xr:uid="{5E3818D8-1A1B-4C12-89D3-64738E0A85BC}"/>
    <cellStyle name="Cálculo 7 2 2 3 4" xfId="5739" xr:uid="{0E0754F4-2A08-43A2-9CC6-3B449E2FC144}"/>
    <cellStyle name="Cálculo 7 2 2 3 4 2" xfId="5740" xr:uid="{7E7A9781-C64D-401E-9428-4E3369FCF23F}"/>
    <cellStyle name="Cálculo 7 2 2 3 4 2 2" xfId="5741" xr:uid="{E17937B5-76E0-4D8F-ABA3-7BB6F3543EA9}"/>
    <cellStyle name="Cálculo 7 2 2 3 4 3" xfId="5742" xr:uid="{6C07FA6A-9F3A-41D2-AF63-24942E10F54B}"/>
    <cellStyle name="Cálculo 7 2 2 3 5" xfId="5743" xr:uid="{C0AA9349-4A4C-4150-8F65-EAC7A81BF92D}"/>
    <cellStyle name="Cálculo 7 2 2 4" xfId="5744" xr:uid="{EF27ED08-3613-4768-81C8-0FE726913DF8}"/>
    <cellStyle name="Cálculo 7 2 2 4 2" xfId="5745" xr:uid="{2BF8B12A-0CAC-4AE5-A59B-B2EAD5552B76}"/>
    <cellStyle name="Cálculo 7 2 2 4 2 2" xfId="5746" xr:uid="{4D067EFE-BBB7-4D12-98DF-357F0532A70E}"/>
    <cellStyle name="Cálculo 7 2 2 4 2 2 2" xfId="5747" xr:uid="{973372D1-C9F1-4096-AC81-F3C2E9F271CB}"/>
    <cellStyle name="Cálculo 7 2 2 4 2 3" xfId="5748" xr:uid="{09711323-5159-464E-95D8-00B2C419392F}"/>
    <cellStyle name="Cálculo 7 2 2 4 3" xfId="5749" xr:uid="{2EA9B2E4-6976-40DC-8059-B44C2A081A37}"/>
    <cellStyle name="Cálculo 7 2 2 4 3 2" xfId="5750" xr:uid="{E007E13C-F3EF-489A-A181-3230F51B608E}"/>
    <cellStyle name="Cálculo 7 2 2 4 3 2 2" xfId="5751" xr:uid="{46ED7CF4-07FB-49D6-AAB4-B2955AE5B084}"/>
    <cellStyle name="Cálculo 7 2 2 4 3 3" xfId="5752" xr:uid="{1594A5F3-9B96-432F-80F5-8711CACC0596}"/>
    <cellStyle name="Cálculo 7 2 2 4 4" xfId="5753" xr:uid="{EDF9871D-45F7-4ED6-B4BF-5E8E8199E720}"/>
    <cellStyle name="Cálculo 7 2 2 5" xfId="5754" xr:uid="{FCF93EB4-601E-4C2F-9F31-AF9BFD9799AD}"/>
    <cellStyle name="Cálculo 7 2 2 5 2" xfId="5755" xr:uid="{9D331D4A-A292-445F-B1B6-C1AA4F82817A}"/>
    <cellStyle name="Cálculo 7 2 2 5 2 2" xfId="5756" xr:uid="{BA1D5BFB-38DF-44F1-A533-50D3D61FDB38}"/>
    <cellStyle name="Cálculo 7 2 2 5 3" xfId="5757" xr:uid="{193163E7-C50A-46E9-84FA-E544B974E5F1}"/>
    <cellStyle name="Cálculo 7 2 2 6" xfId="5758" xr:uid="{E58F2D07-1EC6-4CFD-9967-07D303B0602D}"/>
    <cellStyle name="Cálculo 7 2 2 6 2" xfId="5759" xr:uid="{AFC8A121-633B-4801-9689-D3454A976E21}"/>
    <cellStyle name="Cálculo 7 2 2 6 2 2" xfId="5760" xr:uid="{8F23E9FA-D57A-47D3-A3DD-70E500EFD27B}"/>
    <cellStyle name="Cálculo 7 2 2 6 3" xfId="5761" xr:uid="{B29CB9DE-BEA9-48BD-9845-7F19A045F035}"/>
    <cellStyle name="Cálculo 7 2 2 7" xfId="5762" xr:uid="{D8CEA81C-D8DF-4864-895A-968E4EECC1A0}"/>
    <cellStyle name="Cálculo 7 2 3" xfId="5763" xr:uid="{0E43F1FF-80AF-4EDC-AAC4-B555F66E2693}"/>
    <cellStyle name="Cálculo 7 2 3 2" xfId="5764" xr:uid="{261F8952-8869-4006-B447-EE286F6B3DDF}"/>
    <cellStyle name="Cálculo 7 2 3 2 2" xfId="5765" xr:uid="{FF093209-8E21-4D6F-8CA4-A4CD27C8BED3}"/>
    <cellStyle name="Cálculo 7 2 3 2 2 2" xfId="5766" xr:uid="{6A2C9B89-A90A-4212-80B1-F0BB21A9AB63}"/>
    <cellStyle name="Cálculo 7 2 3 2 2 2 2" xfId="5767" xr:uid="{DC4741DF-67B2-4A45-AB96-A84265C9ADD1}"/>
    <cellStyle name="Cálculo 7 2 3 2 2 2 2 2" xfId="5768" xr:uid="{CE139094-8C34-4E4C-A262-2C1E278F0492}"/>
    <cellStyle name="Cálculo 7 2 3 2 2 2 3" xfId="5769" xr:uid="{01D7767F-1C12-4E98-B2D8-875981B69681}"/>
    <cellStyle name="Cálculo 7 2 3 2 2 3" xfId="5770" xr:uid="{D2EB2EE0-B863-4636-B10F-BD8B114B08E1}"/>
    <cellStyle name="Cálculo 7 2 3 2 2 3 2" xfId="5771" xr:uid="{C20051C7-9EB2-46E2-AA03-4CD031683DB1}"/>
    <cellStyle name="Cálculo 7 2 3 2 2 3 2 2" xfId="5772" xr:uid="{4A861FAF-4558-4076-A3B5-EC0F83029144}"/>
    <cellStyle name="Cálculo 7 2 3 2 2 3 3" xfId="5773" xr:uid="{98446C8F-7295-4A45-AA29-0155B720811F}"/>
    <cellStyle name="Cálculo 7 2 3 2 2 4" xfId="5774" xr:uid="{4E49D43C-DF86-480F-A2BD-895139957112}"/>
    <cellStyle name="Cálculo 7 2 3 2 3" xfId="5775" xr:uid="{87A11605-A373-4877-8B2D-C12D49B73CAC}"/>
    <cellStyle name="Cálculo 7 2 3 2 3 2" xfId="5776" xr:uid="{3C2E65F4-B9C3-477A-A73E-CB495C1EDE9F}"/>
    <cellStyle name="Cálculo 7 2 3 2 3 2 2" xfId="5777" xr:uid="{4660E71F-3A30-4C3F-B2A8-8BA720E6BB2B}"/>
    <cellStyle name="Cálculo 7 2 3 2 3 3" xfId="5778" xr:uid="{A51BFDB1-1C88-4E3C-B9E0-755CE9C70B22}"/>
    <cellStyle name="Cálculo 7 2 3 2 4" xfId="5779" xr:uid="{97E13C12-CE11-43E0-BAE2-F5818AC75739}"/>
    <cellStyle name="Cálculo 7 2 3 2 4 2" xfId="5780" xr:uid="{16174AED-34A6-45B1-871C-63CBE6748571}"/>
    <cellStyle name="Cálculo 7 2 3 2 4 2 2" xfId="5781" xr:uid="{1278F999-0E47-4B89-92A2-AE40E4BEAE81}"/>
    <cellStyle name="Cálculo 7 2 3 2 4 3" xfId="5782" xr:uid="{20D40BEB-67EC-4CD8-8CDF-87DF31B33F1C}"/>
    <cellStyle name="Cálculo 7 2 3 2 5" xfId="5783" xr:uid="{8501463E-630A-4D85-AC4E-D7FBE6D0AD83}"/>
    <cellStyle name="Cálculo 7 2 3 3" xfId="5784" xr:uid="{FB673C69-7DD3-415D-8582-BFA526D8F583}"/>
    <cellStyle name="Cálculo 7 2 3 3 2" xfId="5785" xr:uid="{E9E7C32F-4E77-4F65-9AEB-DE567F264B64}"/>
    <cellStyle name="Cálculo 7 2 3 3 2 2" xfId="5786" xr:uid="{0CB30741-5043-41BD-AD1C-5FEFC9B22A42}"/>
    <cellStyle name="Cálculo 7 2 3 3 2 2 2" xfId="5787" xr:uid="{0100E47B-201D-4AE1-974A-C196EB45CDCA}"/>
    <cellStyle name="Cálculo 7 2 3 3 2 3" xfId="5788" xr:uid="{0D06A819-0058-4509-977A-D654BF3B63B2}"/>
    <cellStyle name="Cálculo 7 2 3 3 3" xfId="5789" xr:uid="{E9810542-F839-46F4-ABD7-B41CC12E8B38}"/>
    <cellStyle name="Cálculo 7 2 3 3 3 2" xfId="5790" xr:uid="{A135DE5F-21AF-423F-A473-6220F9AB4F4B}"/>
    <cellStyle name="Cálculo 7 2 3 3 3 2 2" xfId="5791" xr:uid="{D130D106-C557-4F1E-9F0E-6A0CB3D489F2}"/>
    <cellStyle name="Cálculo 7 2 3 3 3 3" xfId="5792" xr:uid="{0E0C45A0-74FB-400A-818C-2407BEBD1935}"/>
    <cellStyle name="Cálculo 7 2 3 3 4" xfId="5793" xr:uid="{84A1CA10-0987-41FE-A398-94430FB8C1E5}"/>
    <cellStyle name="Cálculo 7 2 3 4" xfId="5794" xr:uid="{2B0874CC-57DC-4F34-A64B-D478701AF4C9}"/>
    <cellStyle name="Cálculo 7 2 3 4 2" xfId="5795" xr:uid="{9538F1D7-3073-41D4-9DB3-E1364A25F4EC}"/>
    <cellStyle name="Cálculo 7 2 3 4 2 2" xfId="5796" xr:uid="{08BB60F6-7541-4A66-ACE9-2AE8CDE5E422}"/>
    <cellStyle name="Cálculo 7 2 3 4 3" xfId="5797" xr:uid="{12BF26EA-DD85-427A-AB25-70390FE7CC07}"/>
    <cellStyle name="Cálculo 7 2 3 5" xfId="5798" xr:uid="{7A4902D5-2C66-4CFA-A572-182273493E01}"/>
    <cellStyle name="Cálculo 7 2 3 5 2" xfId="5799" xr:uid="{17001EA1-6826-443B-8463-985BF5B13EE0}"/>
    <cellStyle name="Cálculo 7 2 3 5 2 2" xfId="5800" xr:uid="{5624E92D-FE37-4205-9247-ADF2B39AB961}"/>
    <cellStyle name="Cálculo 7 2 3 5 3" xfId="5801" xr:uid="{1B5ECEED-3BE4-4322-8D1D-C5E0B9D3DBAF}"/>
    <cellStyle name="Cálculo 7 2 3 6" xfId="5802" xr:uid="{7FE872FF-C529-425B-8C4C-0DFFBD301AE1}"/>
    <cellStyle name="Cálculo 7 2 4" xfId="5803" xr:uid="{4CD8FDA8-D35A-40D7-889D-12B726CB2A2C}"/>
    <cellStyle name="Cálculo 7 2 4 2" xfId="5804" xr:uid="{E3E70A20-6792-4594-BD4E-B24FAF994C7F}"/>
    <cellStyle name="Cálculo 7 2 4 2 2" xfId="5805" xr:uid="{E81D0784-21BC-4D85-9762-7D1B340D0172}"/>
    <cellStyle name="Cálculo 7 2 4 2 2 2" xfId="5806" xr:uid="{0C386E26-376E-4B45-A204-EA5BF3C9BD7C}"/>
    <cellStyle name="Cálculo 7 2 4 2 2 2 2" xfId="5807" xr:uid="{29CF3CF1-F452-4FDD-8976-A07C4C52A092}"/>
    <cellStyle name="Cálculo 7 2 4 2 2 3" xfId="5808" xr:uid="{ECB7CF9B-56F7-46F4-A170-9A1971C3314A}"/>
    <cellStyle name="Cálculo 7 2 4 2 3" xfId="5809" xr:uid="{06972342-A3D9-4058-952A-0E33894CA83C}"/>
    <cellStyle name="Cálculo 7 2 4 2 3 2" xfId="5810" xr:uid="{E370D548-311C-4CAA-B6CF-26AEDDFD1A7F}"/>
    <cellStyle name="Cálculo 7 2 4 2 3 2 2" xfId="5811" xr:uid="{A3E36E7A-2F7D-41E8-A590-BF4B518D4934}"/>
    <cellStyle name="Cálculo 7 2 4 2 3 3" xfId="5812" xr:uid="{51D0D06F-EB66-41A9-9E19-7D368B02746A}"/>
    <cellStyle name="Cálculo 7 2 4 2 4" xfId="5813" xr:uid="{A448289E-C8B6-4960-A8C5-2D03DCCA2AE8}"/>
    <cellStyle name="Cálculo 7 2 4 3" xfId="5814" xr:uid="{131378C3-DEF5-4266-A7DF-BEB8207D3457}"/>
    <cellStyle name="Cálculo 7 2 4 3 2" xfId="5815" xr:uid="{F3B51A6D-CADB-43C7-8B3A-D25D67F58010}"/>
    <cellStyle name="Cálculo 7 2 4 3 2 2" xfId="5816" xr:uid="{EB81B86C-9E26-4D90-AC52-AC4A4E724F55}"/>
    <cellStyle name="Cálculo 7 2 4 3 3" xfId="5817" xr:uid="{AA668667-7A30-4265-8849-71CDBE6E0ABA}"/>
    <cellStyle name="Cálculo 7 2 4 4" xfId="5818" xr:uid="{EBF5F423-502C-4F13-A8D0-495CADAE4C2F}"/>
    <cellStyle name="Cálculo 7 2 4 4 2" xfId="5819" xr:uid="{50C9E37D-27A0-4270-AFF3-D35D9131F0AB}"/>
    <cellStyle name="Cálculo 7 2 4 4 2 2" xfId="5820" xr:uid="{D13C79C5-2F07-44D0-9091-FDBDB292322B}"/>
    <cellStyle name="Cálculo 7 2 4 4 3" xfId="5821" xr:uid="{5F5F1154-EB14-434D-923D-9015A886B295}"/>
    <cellStyle name="Cálculo 7 2 4 5" xfId="5822" xr:uid="{ADF413DE-1D18-4183-AC58-E51A28837402}"/>
    <cellStyle name="Cálculo 7 2 5" xfId="5823" xr:uid="{7E67E898-8771-45A0-A194-8DF5D3DD8230}"/>
    <cellStyle name="Cálculo 7 2 5 2" xfId="5824" xr:uid="{0B349246-427A-4110-BEDB-7882A24DE2F2}"/>
    <cellStyle name="Cálculo 7 2 5 2 2" xfId="5825" xr:uid="{5438DFCF-ACB4-4475-846F-C26695A71EE2}"/>
    <cellStyle name="Cálculo 7 2 5 2 2 2" xfId="5826" xr:uid="{A7D69700-7514-44A9-B370-CFD3ABB63C2C}"/>
    <cellStyle name="Cálculo 7 2 5 2 3" xfId="5827" xr:uid="{061063E9-D65A-4E51-BBF6-E8BFE829B724}"/>
    <cellStyle name="Cálculo 7 2 5 3" xfId="5828" xr:uid="{F92D5B90-901F-4112-A732-24E4A5087289}"/>
    <cellStyle name="Cálculo 7 2 5 3 2" xfId="5829" xr:uid="{E47215BA-3461-48E7-9036-E8BC19C71418}"/>
    <cellStyle name="Cálculo 7 2 5 3 2 2" xfId="5830" xr:uid="{225469E6-CB28-494F-84D0-8B7BA24AC2FE}"/>
    <cellStyle name="Cálculo 7 2 5 3 3" xfId="5831" xr:uid="{E450BED5-CB7A-4F7F-BE14-49A93B7F41AF}"/>
    <cellStyle name="Cálculo 7 2 5 4" xfId="5832" xr:uid="{714D5817-1C71-487D-9CE8-FCEBDC8804E9}"/>
    <cellStyle name="Cálculo 7 2 6" xfId="5833" xr:uid="{8190E431-0A9D-4560-98AF-AFEC2BAC4285}"/>
    <cellStyle name="Cálculo 7 2 6 2" xfId="5834" xr:uid="{744F290B-6E7F-47BC-8DBE-F735F5CD425E}"/>
    <cellStyle name="Cálculo 7 2 6 2 2" xfId="5835" xr:uid="{F731AAB8-757A-4FC8-9B28-E4DC7B13AC52}"/>
    <cellStyle name="Cálculo 7 2 6 3" xfId="5836" xr:uid="{258B9A01-F139-4CAD-8E78-D295B0BA3C53}"/>
    <cellStyle name="Cálculo 7 2 7" xfId="5837" xr:uid="{01C1A515-94DE-439C-ACD9-90361DC67F18}"/>
    <cellStyle name="Cálculo 7 2 7 2" xfId="5838" xr:uid="{6F63D883-5806-445E-9090-9FBC974854C6}"/>
    <cellStyle name="Cálculo 7 2 7 2 2" xfId="5839" xr:uid="{8C3659D3-F787-4C5B-ABED-76C38718FA93}"/>
    <cellStyle name="Cálculo 7 2 7 3" xfId="5840" xr:uid="{6CB17A77-9622-4989-99B8-229EC4F1209B}"/>
    <cellStyle name="Cálculo 7 2 8" xfId="5841" xr:uid="{7B66AF4A-8A17-43B9-8422-67074E32E02C}"/>
    <cellStyle name="Cálculo 7 3" xfId="5842" xr:uid="{42E10661-0059-41DC-9456-7AF564ACFD4F}"/>
    <cellStyle name="Cálculo 7 3 2" xfId="5843" xr:uid="{A3FA4244-80B5-432B-9306-1FA26CAD6492}"/>
    <cellStyle name="Cálculo 7 3 2 2" xfId="5844" xr:uid="{34F36468-AAA7-4053-975A-D6556E4B714A}"/>
    <cellStyle name="Cálculo 7 3 2 2 2" xfId="5845" xr:uid="{848CE6C0-9E33-4688-B212-4BC0723B2AAE}"/>
    <cellStyle name="Cálculo 7 3 2 2 2 2" xfId="5846" xr:uid="{89A3E40E-BEC6-4F70-A012-AEC463A9D68A}"/>
    <cellStyle name="Cálculo 7 3 2 2 2 2 2" xfId="5847" xr:uid="{6C9546D1-BE78-4A61-AA53-212E81C2833C}"/>
    <cellStyle name="Cálculo 7 3 2 2 2 2 2 2" xfId="5848" xr:uid="{0454CEA2-00E7-4338-9515-A99B504AE55D}"/>
    <cellStyle name="Cálculo 7 3 2 2 2 2 3" xfId="5849" xr:uid="{8C575EE4-6C9D-4966-8C82-DA951FB2A592}"/>
    <cellStyle name="Cálculo 7 3 2 2 2 3" xfId="5850" xr:uid="{9ACB6860-B936-458F-BE1E-DAABC91BBC71}"/>
    <cellStyle name="Cálculo 7 3 2 2 2 3 2" xfId="5851" xr:uid="{4391EFC1-71F0-48F2-B421-4D060420369D}"/>
    <cellStyle name="Cálculo 7 3 2 2 2 3 2 2" xfId="5852" xr:uid="{931D6C53-B8EB-4990-BFE4-4FD2F0EE5E99}"/>
    <cellStyle name="Cálculo 7 3 2 2 2 3 3" xfId="5853" xr:uid="{7934A907-C91F-4983-A992-6193763147B9}"/>
    <cellStyle name="Cálculo 7 3 2 2 2 4" xfId="5854" xr:uid="{ECE5508E-B225-4850-BFD7-18DF93CB8B2A}"/>
    <cellStyle name="Cálculo 7 3 2 2 3" xfId="5855" xr:uid="{2A5A9ED6-9143-49D8-9973-3871966C2C78}"/>
    <cellStyle name="Cálculo 7 3 2 2 3 2" xfId="5856" xr:uid="{F6C900B5-2E3C-4533-9C67-50211F5971BA}"/>
    <cellStyle name="Cálculo 7 3 2 2 3 2 2" xfId="5857" xr:uid="{83F21869-E891-4984-92CA-82DA7A5793E6}"/>
    <cellStyle name="Cálculo 7 3 2 2 3 3" xfId="5858" xr:uid="{943C1C20-8D33-4B4C-9DC1-912170DB35C0}"/>
    <cellStyle name="Cálculo 7 3 2 2 4" xfId="5859" xr:uid="{36D523D1-16E8-414E-825B-5CFF63883453}"/>
    <cellStyle name="Cálculo 7 3 2 2 4 2" xfId="5860" xr:uid="{381F6F10-C88B-4F72-B753-009D75E0C864}"/>
    <cellStyle name="Cálculo 7 3 2 2 4 2 2" xfId="5861" xr:uid="{3683B012-CEBA-453D-A96B-07B90E9003F3}"/>
    <cellStyle name="Cálculo 7 3 2 2 4 3" xfId="5862" xr:uid="{4FCE2FD5-3CB9-4685-BD6E-095A76A0C5D2}"/>
    <cellStyle name="Cálculo 7 3 2 2 5" xfId="5863" xr:uid="{67AB3813-D131-48D9-B197-D0F95C1BC218}"/>
    <cellStyle name="Cálculo 7 3 2 3" xfId="5864" xr:uid="{85DAD809-44A9-44CB-A553-DB65BA6DA447}"/>
    <cellStyle name="Cálculo 7 3 2 3 2" xfId="5865" xr:uid="{226566AE-AC28-46A6-BB95-A557E2AFF153}"/>
    <cellStyle name="Cálculo 7 3 2 3 2 2" xfId="5866" xr:uid="{9D16BA95-F54A-404D-9FF5-CD4E1865AFF4}"/>
    <cellStyle name="Cálculo 7 3 2 3 2 2 2" xfId="5867" xr:uid="{D5747B6C-F689-498D-BBAE-070BB63822C9}"/>
    <cellStyle name="Cálculo 7 3 2 3 2 3" xfId="5868" xr:uid="{B5695AF1-3653-49A8-B92A-CC1A964DF8ED}"/>
    <cellStyle name="Cálculo 7 3 2 3 3" xfId="5869" xr:uid="{5BAAACC7-71AF-49A1-A043-F9BF274B4E8D}"/>
    <cellStyle name="Cálculo 7 3 2 3 3 2" xfId="5870" xr:uid="{230F7468-6999-40CB-B192-BA9674577A0A}"/>
    <cellStyle name="Cálculo 7 3 2 3 3 2 2" xfId="5871" xr:uid="{09258DFA-B8A3-46F8-81DF-61FEDD3099AD}"/>
    <cellStyle name="Cálculo 7 3 2 3 3 3" xfId="5872" xr:uid="{3BE7C7D3-C77E-4A06-8EA0-3120A6B6A4AE}"/>
    <cellStyle name="Cálculo 7 3 2 3 4" xfId="5873" xr:uid="{5335F216-F3BA-4E06-B20B-3FACBB0B31E0}"/>
    <cellStyle name="Cálculo 7 3 2 4" xfId="5874" xr:uid="{49567224-B524-44B2-BDDE-1CB2EB5BF862}"/>
    <cellStyle name="Cálculo 7 3 2 4 2" xfId="5875" xr:uid="{2E14A720-A809-4D8B-A680-5008C8130CE3}"/>
    <cellStyle name="Cálculo 7 3 2 4 2 2" xfId="5876" xr:uid="{FAAB6F77-8D30-4C81-A657-2A2C13AF511C}"/>
    <cellStyle name="Cálculo 7 3 2 4 3" xfId="5877" xr:uid="{84A59646-5C87-4317-B45B-AC987F865986}"/>
    <cellStyle name="Cálculo 7 3 2 5" xfId="5878" xr:uid="{4378CE99-F1E9-4B6C-8F18-E1499729A442}"/>
    <cellStyle name="Cálculo 7 3 2 5 2" xfId="5879" xr:uid="{54ADC95A-0C62-406C-BB5C-8F9AD58FB0AC}"/>
    <cellStyle name="Cálculo 7 3 2 5 2 2" xfId="5880" xr:uid="{DB36D9AC-DAB3-4D7A-8428-9BB31B6CEAFD}"/>
    <cellStyle name="Cálculo 7 3 2 5 3" xfId="5881" xr:uid="{BED92E1C-F369-41A5-AF0D-6EBC333EEE69}"/>
    <cellStyle name="Cálculo 7 3 2 6" xfId="5882" xr:uid="{830843C6-6866-42FD-B71C-2AB872A06E29}"/>
    <cellStyle name="Cálculo 7 3 3" xfId="5883" xr:uid="{744582D0-0806-4714-A91B-001B24F9E5AF}"/>
    <cellStyle name="Cálculo 7 3 3 2" xfId="5884" xr:uid="{8B5E65B6-1E38-4AC4-8390-3BBDAA14986D}"/>
    <cellStyle name="Cálculo 7 3 3 2 2" xfId="5885" xr:uid="{B8C19936-65C7-404B-9EBA-E1201C884F37}"/>
    <cellStyle name="Cálculo 7 3 3 2 2 2" xfId="5886" xr:uid="{97570C62-CA94-4101-AF76-92A7CB7D0087}"/>
    <cellStyle name="Cálculo 7 3 3 2 2 2 2" xfId="5887" xr:uid="{0ACCB2CC-90E1-4531-8FA1-5AC95493E778}"/>
    <cellStyle name="Cálculo 7 3 3 2 2 3" xfId="5888" xr:uid="{1EAA020A-4F56-404F-A26A-5AD3E3B663A6}"/>
    <cellStyle name="Cálculo 7 3 3 2 3" xfId="5889" xr:uid="{3E038D53-09B0-4FA4-BC9E-591F281BECA8}"/>
    <cellStyle name="Cálculo 7 3 3 2 3 2" xfId="5890" xr:uid="{5E1A69A6-83CE-47BA-BFC9-CA54709FCABE}"/>
    <cellStyle name="Cálculo 7 3 3 2 3 2 2" xfId="5891" xr:uid="{D12E9C8F-826C-4773-AD8D-8B94D8450035}"/>
    <cellStyle name="Cálculo 7 3 3 2 3 3" xfId="5892" xr:uid="{3BF04223-2DD1-4DF2-9860-B3A3CC7062F0}"/>
    <cellStyle name="Cálculo 7 3 3 2 4" xfId="5893" xr:uid="{98A49392-C054-4DFB-80A2-5A0552FAF0FE}"/>
    <cellStyle name="Cálculo 7 3 3 3" xfId="5894" xr:uid="{EA684EE5-4126-4286-96F8-B966894CFF81}"/>
    <cellStyle name="Cálculo 7 3 3 3 2" xfId="5895" xr:uid="{68647CC2-1986-4889-AF93-9F43090058E0}"/>
    <cellStyle name="Cálculo 7 3 3 3 2 2" xfId="5896" xr:uid="{C167B048-3953-4925-A529-E708235EF30E}"/>
    <cellStyle name="Cálculo 7 3 3 3 3" xfId="5897" xr:uid="{2A63E636-1973-42DB-90CF-B99784F34DC5}"/>
    <cellStyle name="Cálculo 7 3 3 4" xfId="5898" xr:uid="{9A47ED58-3325-4883-87CE-545AB7922FBA}"/>
    <cellStyle name="Cálculo 7 3 3 4 2" xfId="5899" xr:uid="{06B291BA-378C-4BF6-AD4A-10121C706084}"/>
    <cellStyle name="Cálculo 7 3 3 4 2 2" xfId="5900" xr:uid="{F44DB3C4-E80F-4318-A492-0A221E8806E4}"/>
    <cellStyle name="Cálculo 7 3 3 4 3" xfId="5901" xr:uid="{D4533CAD-2F3B-4111-8F0D-755E80DC33E1}"/>
    <cellStyle name="Cálculo 7 3 3 5" xfId="5902" xr:uid="{F74E114A-6093-4E7A-8F0E-5FDF5E77AC4D}"/>
    <cellStyle name="Cálculo 7 3 4" xfId="5903" xr:uid="{91356B05-B5D6-4A57-AC4C-A0C7815EA18F}"/>
    <cellStyle name="Cálculo 7 3 4 2" xfId="5904" xr:uid="{FD567E93-2273-41A3-8955-975F1435AE81}"/>
    <cellStyle name="Cálculo 7 3 4 2 2" xfId="5905" xr:uid="{DC4F8C81-6927-4554-8D7E-4AFEA741259E}"/>
    <cellStyle name="Cálculo 7 3 4 2 2 2" xfId="5906" xr:uid="{EDA32A10-6E8C-4814-9EC3-91EB9D61033B}"/>
    <cellStyle name="Cálculo 7 3 4 2 3" xfId="5907" xr:uid="{B6CD1EBE-D8DA-4D78-970C-7D2B56057D2F}"/>
    <cellStyle name="Cálculo 7 3 4 3" xfId="5908" xr:uid="{A4A1ACCA-6112-40E0-BA67-5CEBAD3EB867}"/>
    <cellStyle name="Cálculo 7 3 4 3 2" xfId="5909" xr:uid="{9604BB43-468C-4284-80E2-2041624D8393}"/>
    <cellStyle name="Cálculo 7 3 4 3 2 2" xfId="5910" xr:uid="{EE829316-44D3-4B01-BACE-6F63D1FA8AE7}"/>
    <cellStyle name="Cálculo 7 3 4 3 3" xfId="5911" xr:uid="{F0BF1728-FDF9-4F2D-ADE2-E4813DDC2515}"/>
    <cellStyle name="Cálculo 7 3 4 4" xfId="5912" xr:uid="{AB63C4F1-75DD-4E93-9C5B-757E51589443}"/>
    <cellStyle name="Cálculo 7 3 5" xfId="5913" xr:uid="{8C52C45E-7320-4349-A52D-8A513EA7561B}"/>
    <cellStyle name="Cálculo 7 3 5 2" xfId="5914" xr:uid="{EBEE0051-814B-442D-A81D-6E24F217174F}"/>
    <cellStyle name="Cálculo 7 3 5 2 2" xfId="5915" xr:uid="{C6BF4B34-43D3-4938-9798-49758D014649}"/>
    <cellStyle name="Cálculo 7 3 5 3" xfId="5916" xr:uid="{A9E4060A-4575-472D-A705-9D94BA88E488}"/>
    <cellStyle name="Cálculo 7 3 6" xfId="5917" xr:uid="{580A5D99-B565-45F3-899E-F79B8D3E49A4}"/>
    <cellStyle name="Cálculo 7 3 6 2" xfId="5918" xr:uid="{F76DD74A-4D7F-4D6B-A2A8-1AD1F0C51278}"/>
    <cellStyle name="Cálculo 7 3 6 2 2" xfId="5919" xr:uid="{EAEE7C10-66C3-4FCA-9F25-52569D6C0C58}"/>
    <cellStyle name="Cálculo 7 3 6 3" xfId="5920" xr:uid="{255B0F47-45BD-4A00-AE51-C4D8EC7AD61E}"/>
    <cellStyle name="Cálculo 7 3 7" xfId="5921" xr:uid="{E7AE3FD9-96D9-42D6-9063-25C7E29026F6}"/>
    <cellStyle name="Cálculo 7 4" xfId="5922" xr:uid="{360B94F3-4152-448B-BEA3-5B01967CF25F}"/>
    <cellStyle name="Cálculo 7 4 2" xfId="5923" xr:uid="{A348A3A1-2A5C-4B7B-8EB2-CA3AC2CA2BBF}"/>
    <cellStyle name="Cálculo 7 4 2 2" xfId="5924" xr:uid="{922B10AF-C0E8-42D5-9996-C95B2396C695}"/>
    <cellStyle name="Cálculo 7 4 2 2 2" xfId="5925" xr:uid="{6809403A-3C4D-4DB7-A645-BACDECD40B00}"/>
    <cellStyle name="Cálculo 7 4 2 2 2 2" xfId="5926" xr:uid="{2AF9A0C4-2B43-4646-A034-EFB5A1CAD713}"/>
    <cellStyle name="Cálculo 7 4 2 2 2 2 2" xfId="5927" xr:uid="{F78A62A5-762F-4E79-8153-71CEA6511153}"/>
    <cellStyle name="Cálculo 7 4 2 2 2 3" xfId="5928" xr:uid="{19B86B8A-99A2-4088-9D85-5AA635BA49CC}"/>
    <cellStyle name="Cálculo 7 4 2 2 3" xfId="5929" xr:uid="{12B8EE36-ECE5-407E-A7E3-6A34E62E060D}"/>
    <cellStyle name="Cálculo 7 4 2 2 3 2" xfId="5930" xr:uid="{10FFDDC0-830E-4EA1-BC54-C0C55EC0CFE2}"/>
    <cellStyle name="Cálculo 7 4 2 2 3 2 2" xfId="5931" xr:uid="{449948A1-08FD-4FFA-90DD-B90F646C6E02}"/>
    <cellStyle name="Cálculo 7 4 2 2 3 3" xfId="5932" xr:uid="{EFB0E624-8B3B-4ACE-94A6-6DB4EA077112}"/>
    <cellStyle name="Cálculo 7 4 2 2 4" xfId="5933" xr:uid="{714ACBB9-076D-45B6-B716-484D12BD0546}"/>
    <cellStyle name="Cálculo 7 4 2 3" xfId="5934" xr:uid="{84630B4C-6159-4F20-942D-566F402DB1E2}"/>
    <cellStyle name="Cálculo 7 4 2 3 2" xfId="5935" xr:uid="{374721FA-C567-4E86-9AFB-5EF48491D172}"/>
    <cellStyle name="Cálculo 7 4 2 3 2 2" xfId="5936" xr:uid="{F649121D-9B54-4301-B099-FA5856BC5DE4}"/>
    <cellStyle name="Cálculo 7 4 2 3 3" xfId="5937" xr:uid="{F712714B-7A84-4394-8F70-A78A2C39C723}"/>
    <cellStyle name="Cálculo 7 4 2 4" xfId="5938" xr:uid="{D74C58F5-5C3E-40EB-B289-58F64EEE9B63}"/>
    <cellStyle name="Cálculo 7 4 2 4 2" xfId="5939" xr:uid="{1DF3F256-5ABA-488E-87C6-105865B80CCC}"/>
    <cellStyle name="Cálculo 7 4 2 4 2 2" xfId="5940" xr:uid="{6EE945A3-66E4-41A2-BBF4-CAE09953A717}"/>
    <cellStyle name="Cálculo 7 4 2 4 3" xfId="5941" xr:uid="{3B52AABD-5610-4A76-9FD4-557FB81D6802}"/>
    <cellStyle name="Cálculo 7 4 2 5" xfId="5942" xr:uid="{6AD5BE73-7DF0-4229-8738-43D8FD9652C0}"/>
    <cellStyle name="Cálculo 7 4 3" xfId="5943" xr:uid="{98B86EBF-3511-4FAE-A7D8-536052BDB57A}"/>
    <cellStyle name="Cálculo 7 4 3 2" xfId="5944" xr:uid="{2DBF488D-B878-41D8-AF12-8F0933987D9C}"/>
    <cellStyle name="Cálculo 7 4 3 2 2" xfId="5945" xr:uid="{829A8E97-350A-471D-8F8A-81E941DF9246}"/>
    <cellStyle name="Cálculo 7 4 3 2 2 2" xfId="5946" xr:uid="{68293966-B211-4319-AE31-C1EA0B2D75F0}"/>
    <cellStyle name="Cálculo 7 4 3 2 3" xfId="5947" xr:uid="{B3503AEF-3543-4AF1-8204-CC15867561A2}"/>
    <cellStyle name="Cálculo 7 4 3 3" xfId="5948" xr:uid="{D32D19C6-65C7-4D72-99AE-16AC0FC4B64D}"/>
    <cellStyle name="Cálculo 7 4 3 3 2" xfId="5949" xr:uid="{1CE9B12E-2FAE-479A-B4B3-3D9E001DC207}"/>
    <cellStyle name="Cálculo 7 4 3 3 2 2" xfId="5950" xr:uid="{F3DDDFE1-0BBE-45DB-9E93-D12C4C875C07}"/>
    <cellStyle name="Cálculo 7 4 3 3 3" xfId="5951" xr:uid="{2C77BD34-007D-4524-A24E-50931D543E35}"/>
    <cellStyle name="Cálculo 7 4 3 4" xfId="5952" xr:uid="{EAE614D1-7927-461B-A6A9-2382DC203A97}"/>
    <cellStyle name="Cálculo 7 4 4" xfId="5953" xr:uid="{ED88E28D-DCDC-4A41-A7B6-3E8BD38281AD}"/>
    <cellStyle name="Cálculo 7 4 4 2" xfId="5954" xr:uid="{F7888121-2660-4EEB-8739-5B0478AE72D1}"/>
    <cellStyle name="Cálculo 7 4 4 2 2" xfId="5955" xr:uid="{B92CC4AE-07BF-4C23-847A-87BD4A8D457C}"/>
    <cellStyle name="Cálculo 7 4 4 3" xfId="5956" xr:uid="{25747C7A-2578-4247-AE5E-E85C0EEC2648}"/>
    <cellStyle name="Cálculo 7 4 5" xfId="5957" xr:uid="{F762957C-E168-435E-B9E7-44AECFF63128}"/>
    <cellStyle name="Cálculo 7 4 5 2" xfId="5958" xr:uid="{68486CB5-E7EC-405D-B47D-08D4D7CC5678}"/>
    <cellStyle name="Cálculo 7 4 5 2 2" xfId="5959" xr:uid="{C03D40AD-5313-4098-8E76-6A9023AFE35C}"/>
    <cellStyle name="Cálculo 7 4 5 3" xfId="5960" xr:uid="{F480AFD7-CD52-49D1-AB0E-BD0BFC6A2B2F}"/>
    <cellStyle name="Cálculo 7 4 6" xfId="5961" xr:uid="{A159EE36-7E3E-4DED-8939-5538604D5395}"/>
    <cellStyle name="Cálculo 7 5" xfId="5962" xr:uid="{184E01FE-6193-4B39-9A01-C6BA3CE59FC3}"/>
    <cellStyle name="Cálculo 7 5 2" xfId="5963" xr:uid="{00E2EE17-9013-41B3-B268-7AAE17DA0D5D}"/>
    <cellStyle name="Cálculo 7 5 2 2" xfId="5964" xr:uid="{7E6C8F98-7B3B-41B9-B787-5092B34EE2D5}"/>
    <cellStyle name="Cálculo 7 5 2 2 2" xfId="5965" xr:uid="{108A9FD7-8BDA-4E3B-809F-0A810562B650}"/>
    <cellStyle name="Cálculo 7 5 2 2 2 2" xfId="5966" xr:uid="{A33721C1-34F6-485A-816E-93B4C39874F7}"/>
    <cellStyle name="Cálculo 7 5 2 2 3" xfId="5967" xr:uid="{0091DC70-ABD5-491A-A016-8E8A904B6B17}"/>
    <cellStyle name="Cálculo 7 5 2 3" xfId="5968" xr:uid="{A441992A-2854-4F52-B011-40B4E37755FC}"/>
    <cellStyle name="Cálculo 7 5 2 3 2" xfId="5969" xr:uid="{0D81FB04-C64A-45DB-A0F7-65C88F049386}"/>
    <cellStyle name="Cálculo 7 5 2 3 2 2" xfId="5970" xr:uid="{BE61348D-A838-4424-A558-E04420B55C61}"/>
    <cellStyle name="Cálculo 7 5 2 3 3" xfId="5971" xr:uid="{80AF25AD-51F9-4169-A2F6-DCD79F1E6A59}"/>
    <cellStyle name="Cálculo 7 5 2 4" xfId="5972" xr:uid="{60E541FC-0D73-4170-BBB5-BC3F684BA847}"/>
    <cellStyle name="Cálculo 7 5 3" xfId="5973" xr:uid="{F302C402-7A09-4995-82E4-4BBDA7D91C37}"/>
    <cellStyle name="Cálculo 7 5 3 2" xfId="5974" xr:uid="{515184B5-8092-4EEE-A62E-0A8A1FF78003}"/>
    <cellStyle name="Cálculo 7 5 3 2 2" xfId="5975" xr:uid="{0D2B3083-A69F-4F73-9CDF-E8252CCA37A4}"/>
    <cellStyle name="Cálculo 7 5 3 3" xfId="5976" xr:uid="{3C03C2A7-477D-4966-8C8F-ADD86998CB11}"/>
    <cellStyle name="Cálculo 7 5 4" xfId="5977" xr:uid="{9A7554CA-3E12-4D9B-9C5A-006AD5E129DB}"/>
    <cellStyle name="Cálculo 7 5 4 2" xfId="5978" xr:uid="{8F95B7AF-264E-4C61-AE62-F1732FEC4078}"/>
    <cellStyle name="Cálculo 7 5 4 2 2" xfId="5979" xr:uid="{0FBF861D-7C9E-4722-9408-73A46521216E}"/>
    <cellStyle name="Cálculo 7 5 4 3" xfId="5980" xr:uid="{97271BFB-D045-484D-B86D-7C0AB99311D4}"/>
    <cellStyle name="Cálculo 7 5 5" xfId="5981" xr:uid="{A70A26B2-CE1B-476E-80C7-E943D0E8350B}"/>
    <cellStyle name="Cálculo 7 6" xfId="5982" xr:uid="{153E048C-77A3-43DE-A853-7B6D8991557C}"/>
    <cellStyle name="Cálculo 7 6 2" xfId="5983" xr:uid="{4D24EF69-43D8-47DE-BADD-21BA697594BC}"/>
    <cellStyle name="Cálculo 7 6 2 2" xfId="5984" xr:uid="{3AE59D2A-E446-4941-993E-1D9BB623E91D}"/>
    <cellStyle name="Cálculo 7 6 2 2 2" xfId="5985" xr:uid="{B5A0FFDA-6F9A-48E3-9D26-00C443A21694}"/>
    <cellStyle name="Cálculo 7 6 2 3" xfId="5986" xr:uid="{699B4AB9-BAE3-4899-A546-38B827AB9CC3}"/>
    <cellStyle name="Cálculo 7 6 3" xfId="5987" xr:uid="{E5D64407-1EB9-4A97-BE26-D2AFD9051D5C}"/>
    <cellStyle name="Cálculo 7 6 3 2" xfId="5988" xr:uid="{7CDA916D-45A0-4FAB-BBD8-1118F35BF167}"/>
    <cellStyle name="Cálculo 7 6 3 2 2" xfId="5989" xr:uid="{A3191A82-EE2B-4A22-A5AB-A678E4A1C064}"/>
    <cellStyle name="Cálculo 7 6 3 3" xfId="5990" xr:uid="{E2A6CAFD-5876-41A3-83CD-10FC10A9A339}"/>
    <cellStyle name="Cálculo 7 6 4" xfId="5991" xr:uid="{2918A42F-065C-454D-8383-E91F6CCEAB13}"/>
    <cellStyle name="Cálculo 7 7" xfId="5992" xr:uid="{F5373065-98A7-4E0C-9C01-22ED40F6317A}"/>
    <cellStyle name="Cálculo 7 7 2" xfId="5993" xr:uid="{107973C8-099A-4AB6-BDE6-E821DEA55E55}"/>
    <cellStyle name="Cálculo 7 7 2 2" xfId="5994" xr:uid="{901272FB-068E-46A0-A8E5-6781478526BC}"/>
    <cellStyle name="Cálculo 7 7 3" xfId="5995" xr:uid="{9C27FC16-BF98-43EC-A32C-3BCB2B7EF176}"/>
    <cellStyle name="Cálculo 7 8" xfId="5996" xr:uid="{9F057AA0-ABCC-4C61-9D5F-7DECA59C0591}"/>
    <cellStyle name="Cálculo 7 8 2" xfId="5997" xr:uid="{7650286F-EEAD-4B1F-9277-2967894EF522}"/>
    <cellStyle name="Cálculo 7 8 2 2" xfId="5998" xr:uid="{351ED287-4624-486C-A733-B98FF63D82CF}"/>
    <cellStyle name="Cálculo 7 8 3" xfId="5999" xr:uid="{5CECD558-DD32-4F66-8B1C-096158BB8666}"/>
    <cellStyle name="Cálculo 7 9" xfId="6000" xr:uid="{6CFD204C-3AEC-4A28-92B7-647AF8A46A3C}"/>
    <cellStyle name="Cálculo 8" xfId="6001" xr:uid="{4D6F227C-0561-4EEB-B3FA-27A43F134D8C}"/>
    <cellStyle name="Cálculo 8 2" xfId="6002" xr:uid="{BA10D4E9-DA96-46EC-812F-16FFF34CFD62}"/>
    <cellStyle name="Cálculo 8 2 2" xfId="6003" xr:uid="{CC20F128-5DBC-4417-9B4C-F11B9AF68AFC}"/>
    <cellStyle name="Cálculo 8 2 2 2" xfId="6004" xr:uid="{72DB17B9-09D6-4A4E-9826-34C357EA8FC2}"/>
    <cellStyle name="Cálculo 8 2 2 2 2" xfId="6005" xr:uid="{B4E08DB9-C663-4695-9683-B5963F265AB8}"/>
    <cellStyle name="Cálculo 8 2 2 2 2 2" xfId="6006" xr:uid="{0B19DDA8-938E-4229-89C7-3C8114386D1A}"/>
    <cellStyle name="Cálculo 8 2 2 2 2 2 2" xfId="6007" xr:uid="{E5CAED38-916E-4163-B045-B42A06BF0FF8}"/>
    <cellStyle name="Cálculo 8 2 2 2 2 2 2 2" xfId="6008" xr:uid="{08F6B2CF-2C3D-43B0-966D-D8F3CA69150A}"/>
    <cellStyle name="Cálculo 8 2 2 2 2 2 3" xfId="6009" xr:uid="{6461F6A8-43FA-4F57-83F5-259C70C4788C}"/>
    <cellStyle name="Cálculo 8 2 2 2 2 3" xfId="6010" xr:uid="{0DF31313-D1B9-4482-8A16-62BD5D2611CC}"/>
    <cellStyle name="Cálculo 8 2 2 2 2 3 2" xfId="6011" xr:uid="{01084285-7563-4626-9A8A-F24432EEC70C}"/>
    <cellStyle name="Cálculo 8 2 2 2 2 3 2 2" xfId="6012" xr:uid="{F5431555-387B-4BA5-85EF-26C3F75F824B}"/>
    <cellStyle name="Cálculo 8 2 2 2 2 3 3" xfId="6013" xr:uid="{F25514B4-7B59-4A44-BBFD-A6389469FB1E}"/>
    <cellStyle name="Cálculo 8 2 2 2 2 4" xfId="6014" xr:uid="{0C1FAAA4-5925-4EF6-B903-B5AD218EBA25}"/>
    <cellStyle name="Cálculo 8 2 2 2 3" xfId="6015" xr:uid="{F5E655D6-B020-4F95-9139-218AA3300C8C}"/>
    <cellStyle name="Cálculo 8 2 2 2 3 2" xfId="6016" xr:uid="{8D5F176D-5856-4CD4-A1EC-4FEFBB722AB9}"/>
    <cellStyle name="Cálculo 8 2 2 2 3 2 2" xfId="6017" xr:uid="{9112558D-864D-4A1F-8531-E1C45B34CB08}"/>
    <cellStyle name="Cálculo 8 2 2 2 3 3" xfId="6018" xr:uid="{339EBA1B-51AC-48B0-B114-9DBD835C9983}"/>
    <cellStyle name="Cálculo 8 2 2 2 4" xfId="6019" xr:uid="{ACD33BD1-931A-41AC-848C-D3C8770168E7}"/>
    <cellStyle name="Cálculo 8 2 2 2 4 2" xfId="6020" xr:uid="{A602E971-4227-4DD1-99A5-3970BD333340}"/>
    <cellStyle name="Cálculo 8 2 2 2 4 2 2" xfId="6021" xr:uid="{D7CE700A-9BFA-4859-A53D-F790D33905EE}"/>
    <cellStyle name="Cálculo 8 2 2 2 4 3" xfId="6022" xr:uid="{1243E5F8-215D-46E8-93E4-A81B3B092412}"/>
    <cellStyle name="Cálculo 8 2 2 2 5" xfId="6023" xr:uid="{D639DF54-AE8C-43BF-AFE5-C4659A99B73D}"/>
    <cellStyle name="Cálculo 8 2 2 3" xfId="6024" xr:uid="{D16BD177-9BD3-494B-B757-83E5D82C9C4A}"/>
    <cellStyle name="Cálculo 8 2 2 3 2" xfId="6025" xr:uid="{BF053D1E-93EE-4C97-9516-F926CC5826F7}"/>
    <cellStyle name="Cálculo 8 2 2 3 2 2" xfId="6026" xr:uid="{F177C100-79B4-4C66-A299-955783111F64}"/>
    <cellStyle name="Cálculo 8 2 2 3 2 2 2" xfId="6027" xr:uid="{9CAEAEC7-58CB-42A8-8BA4-534A72D6F3D4}"/>
    <cellStyle name="Cálculo 8 2 2 3 2 3" xfId="6028" xr:uid="{8DA76622-F8AF-47AE-92BF-0F0B26C4F3F6}"/>
    <cellStyle name="Cálculo 8 2 2 3 3" xfId="6029" xr:uid="{255574D0-6EA3-44B1-9EC1-D75977C05723}"/>
    <cellStyle name="Cálculo 8 2 2 3 3 2" xfId="6030" xr:uid="{6502AE6F-FB6F-40E1-845E-399E93FE0AB5}"/>
    <cellStyle name="Cálculo 8 2 2 3 3 2 2" xfId="6031" xr:uid="{4F46D6A5-5A3E-48AF-A8D2-3ED9668F8162}"/>
    <cellStyle name="Cálculo 8 2 2 3 3 3" xfId="6032" xr:uid="{D5AD938B-3BCD-449B-B3BF-DB993B12E02F}"/>
    <cellStyle name="Cálculo 8 2 2 3 4" xfId="6033" xr:uid="{18FAD91E-3CBD-477E-BEF1-2F89001735ED}"/>
    <cellStyle name="Cálculo 8 2 2 4" xfId="6034" xr:uid="{C96087A1-4B1D-44F6-8967-E55088707EE6}"/>
    <cellStyle name="Cálculo 8 2 2 4 2" xfId="6035" xr:uid="{7E4314F1-1F9D-4701-985B-63845301811B}"/>
    <cellStyle name="Cálculo 8 2 2 4 2 2" xfId="6036" xr:uid="{D0B616FB-1C9C-4BFF-9D6E-3F680F1C0BA1}"/>
    <cellStyle name="Cálculo 8 2 2 4 3" xfId="6037" xr:uid="{90107E17-4BC9-4C70-A4B2-8F1D03555B01}"/>
    <cellStyle name="Cálculo 8 2 2 5" xfId="6038" xr:uid="{7F7EA93C-1D6C-4918-A1C8-A5E773270D4B}"/>
    <cellStyle name="Cálculo 8 2 2 5 2" xfId="6039" xr:uid="{18F2CD99-28BE-4D06-B342-DDB19019F4B6}"/>
    <cellStyle name="Cálculo 8 2 2 5 2 2" xfId="6040" xr:uid="{7F5471A4-0D40-4DAC-B1A3-8226C2A8D23C}"/>
    <cellStyle name="Cálculo 8 2 2 5 3" xfId="6041" xr:uid="{8D393CEC-12E0-47C9-9010-1B483323FF96}"/>
    <cellStyle name="Cálculo 8 2 2 6" xfId="6042" xr:uid="{B8D96057-D9DA-4123-A105-F1BA5D64AA21}"/>
    <cellStyle name="Cálculo 8 2 3" xfId="6043" xr:uid="{78C35686-8098-4DD9-98B8-3DEAF98B46F1}"/>
    <cellStyle name="Cálculo 8 2 3 2" xfId="6044" xr:uid="{CDAB7124-8B29-4502-BEB0-A0711BD30440}"/>
    <cellStyle name="Cálculo 8 2 3 2 2" xfId="6045" xr:uid="{E2388753-F00C-481D-81AB-422544A93607}"/>
    <cellStyle name="Cálculo 8 2 3 2 2 2" xfId="6046" xr:uid="{B8EFB385-7228-42E0-B4E1-3B02C78EBC62}"/>
    <cellStyle name="Cálculo 8 2 3 2 2 2 2" xfId="6047" xr:uid="{CA985687-DA04-4D1F-AE3E-CE4E050C3CD8}"/>
    <cellStyle name="Cálculo 8 2 3 2 2 3" xfId="6048" xr:uid="{91EA3EB2-946B-421D-AD1F-025A93468544}"/>
    <cellStyle name="Cálculo 8 2 3 2 3" xfId="6049" xr:uid="{BBB97F75-EE7E-449D-A5A9-5AD857E386CF}"/>
    <cellStyle name="Cálculo 8 2 3 2 3 2" xfId="6050" xr:uid="{CFA94721-06A6-43A5-AB11-AD4814CF2537}"/>
    <cellStyle name="Cálculo 8 2 3 2 3 2 2" xfId="6051" xr:uid="{279139EF-A99E-4F6B-B03D-93C1D598C682}"/>
    <cellStyle name="Cálculo 8 2 3 2 3 3" xfId="6052" xr:uid="{94C81F77-B3A2-4A00-9E64-1B38E4C24C5D}"/>
    <cellStyle name="Cálculo 8 2 3 2 4" xfId="6053" xr:uid="{12EEA88D-C037-4A7B-92C2-C32373CC6874}"/>
    <cellStyle name="Cálculo 8 2 3 3" xfId="6054" xr:uid="{4663EF33-F6CD-4FB9-AF13-AAB3F4E6A036}"/>
    <cellStyle name="Cálculo 8 2 3 3 2" xfId="6055" xr:uid="{61DAAECF-6D96-427B-B1BA-CB5268DD7955}"/>
    <cellStyle name="Cálculo 8 2 3 3 2 2" xfId="6056" xr:uid="{DDE1793D-69BC-4F82-9F99-00CFBE2ABC4D}"/>
    <cellStyle name="Cálculo 8 2 3 3 3" xfId="6057" xr:uid="{E91FEF50-B35F-411E-B721-4342A8644903}"/>
    <cellStyle name="Cálculo 8 2 3 4" xfId="6058" xr:uid="{6DF58E6A-FB98-45A7-A14D-AE40508DC7EB}"/>
    <cellStyle name="Cálculo 8 2 3 4 2" xfId="6059" xr:uid="{234D6BF3-4C48-4F9D-B0D4-8DB5E705D5DE}"/>
    <cellStyle name="Cálculo 8 2 3 4 2 2" xfId="6060" xr:uid="{C58A8C61-1EBC-4FFF-9DA1-AFBC843FB2A4}"/>
    <cellStyle name="Cálculo 8 2 3 4 3" xfId="6061" xr:uid="{654EAF80-5B3B-4298-8580-92DEBF37EC59}"/>
    <cellStyle name="Cálculo 8 2 3 5" xfId="6062" xr:uid="{51BBA1D1-6ACF-4B47-A4BF-782921CE5BDB}"/>
    <cellStyle name="Cálculo 8 2 4" xfId="6063" xr:uid="{14A2BA0D-EACD-465D-8F2B-86F542FC8A05}"/>
    <cellStyle name="Cálculo 8 2 4 2" xfId="6064" xr:uid="{BB25AE9A-165A-467D-B819-B1089107A6DE}"/>
    <cellStyle name="Cálculo 8 2 4 2 2" xfId="6065" xr:uid="{2C963D9C-66BC-4B70-8C68-DDC3FA4BFE2E}"/>
    <cellStyle name="Cálculo 8 2 4 2 2 2" xfId="6066" xr:uid="{2F7DB7E5-47F5-477A-BA1F-98805ED1888B}"/>
    <cellStyle name="Cálculo 8 2 4 2 3" xfId="6067" xr:uid="{1A31FB00-710A-43F6-999D-075DF006B507}"/>
    <cellStyle name="Cálculo 8 2 4 3" xfId="6068" xr:uid="{5340DF0A-E9B3-4FD1-91F9-210FE3D7BC67}"/>
    <cellStyle name="Cálculo 8 2 4 3 2" xfId="6069" xr:uid="{94785256-6E4B-4B09-834D-2963D31453C8}"/>
    <cellStyle name="Cálculo 8 2 4 3 2 2" xfId="6070" xr:uid="{C2B35768-46DB-41A7-A28A-11A29E8B2E39}"/>
    <cellStyle name="Cálculo 8 2 4 3 3" xfId="6071" xr:uid="{048EC2BC-1A33-4AD5-9BA8-4BD0719A3227}"/>
    <cellStyle name="Cálculo 8 2 4 4" xfId="6072" xr:uid="{3C6ACF53-2508-4C10-A608-44E3F21703F0}"/>
    <cellStyle name="Cálculo 8 2 5" xfId="6073" xr:uid="{ADE345DE-FF28-4759-B872-03D4F84A243B}"/>
    <cellStyle name="Cálculo 8 2 5 2" xfId="6074" xr:uid="{0391944F-003E-412D-B0C2-018345CC365B}"/>
    <cellStyle name="Cálculo 8 2 5 2 2" xfId="6075" xr:uid="{D746AF25-B139-4A84-B0F9-60A129549F35}"/>
    <cellStyle name="Cálculo 8 2 5 3" xfId="6076" xr:uid="{D4DD165E-111B-4196-AFF7-BE1EF41524A9}"/>
    <cellStyle name="Cálculo 8 2 6" xfId="6077" xr:uid="{AE7BE75A-6887-4E7B-8C48-94CB878AC894}"/>
    <cellStyle name="Cálculo 8 2 6 2" xfId="6078" xr:uid="{53715E11-82C2-4B3A-996C-954F71F95DA7}"/>
    <cellStyle name="Cálculo 8 2 6 2 2" xfId="6079" xr:uid="{5C4C2438-A750-4DA1-8411-43CAC3DF4661}"/>
    <cellStyle name="Cálculo 8 2 6 3" xfId="6080" xr:uid="{EC1CAA6D-5EA1-4D87-90BE-1FC14C5B6511}"/>
    <cellStyle name="Cálculo 8 2 7" xfId="6081" xr:uid="{F982F730-FFCC-4ED4-97CF-47DA104A9DA1}"/>
    <cellStyle name="Cálculo 8 3" xfId="6082" xr:uid="{B5708D69-B2CF-47E6-B8AE-47891E878309}"/>
    <cellStyle name="Cálculo 8 3 2" xfId="6083" xr:uid="{0BA06E73-28EA-4D50-91C3-48EE92C13CBA}"/>
    <cellStyle name="Cálculo 8 3 2 2" xfId="6084" xr:uid="{3B82C1BE-52D2-4334-8E30-C5F6F1910E15}"/>
    <cellStyle name="Cálculo 8 3 2 2 2" xfId="6085" xr:uid="{B83F80A4-AE6B-4CB0-B46B-72763EC183E6}"/>
    <cellStyle name="Cálculo 8 3 2 2 2 2" xfId="6086" xr:uid="{8A09B5EF-26B8-477C-A2D2-FB6EA6299AF9}"/>
    <cellStyle name="Cálculo 8 3 2 2 2 2 2" xfId="6087" xr:uid="{DE0B1F5C-B8F8-4B3B-A386-3E8F999167D7}"/>
    <cellStyle name="Cálculo 8 3 2 2 2 3" xfId="6088" xr:uid="{4FB2CFBA-38A1-42C6-A8DF-3303BF40521F}"/>
    <cellStyle name="Cálculo 8 3 2 2 3" xfId="6089" xr:uid="{252F3531-581B-4B17-8ADF-EE5ED52C8B1F}"/>
    <cellStyle name="Cálculo 8 3 2 2 3 2" xfId="6090" xr:uid="{69D5D562-9C5B-486E-9642-1D2ECA4F5947}"/>
    <cellStyle name="Cálculo 8 3 2 2 3 2 2" xfId="6091" xr:uid="{8FEE61CC-461B-4BFF-B521-87F8B4AA17C0}"/>
    <cellStyle name="Cálculo 8 3 2 2 3 3" xfId="6092" xr:uid="{5DB6E2E5-E98B-4845-9219-394F0CDF6983}"/>
    <cellStyle name="Cálculo 8 3 2 2 4" xfId="6093" xr:uid="{4638EDF5-F30D-42C3-B8FD-45B8676AE090}"/>
    <cellStyle name="Cálculo 8 3 2 3" xfId="6094" xr:uid="{B0225C37-629B-41F5-9E9D-FD67370EEDD0}"/>
    <cellStyle name="Cálculo 8 3 2 3 2" xfId="6095" xr:uid="{7659F88D-9F81-4934-B5C0-483AC36DE30A}"/>
    <cellStyle name="Cálculo 8 3 2 3 2 2" xfId="6096" xr:uid="{F54157F7-3642-4C2C-B986-B86CACC5C409}"/>
    <cellStyle name="Cálculo 8 3 2 3 3" xfId="6097" xr:uid="{B4043693-6A4B-41D1-A973-440466398D83}"/>
    <cellStyle name="Cálculo 8 3 2 4" xfId="6098" xr:uid="{845893FB-9815-4CF3-B454-D42F08E96FD5}"/>
    <cellStyle name="Cálculo 8 3 2 4 2" xfId="6099" xr:uid="{F02B31CE-65A9-4010-A006-0AA165563D8C}"/>
    <cellStyle name="Cálculo 8 3 2 4 2 2" xfId="6100" xr:uid="{3ADB8814-4B1E-483B-9F12-80F0F6DAE988}"/>
    <cellStyle name="Cálculo 8 3 2 4 3" xfId="6101" xr:uid="{F533221D-DEF2-41E4-8134-F6F40A7FAEC0}"/>
    <cellStyle name="Cálculo 8 3 2 5" xfId="6102" xr:uid="{23CE1036-D33B-4F7E-B185-6CF1F21EB7DA}"/>
    <cellStyle name="Cálculo 8 3 3" xfId="6103" xr:uid="{920B4807-2A2B-457F-8655-D91A386AD544}"/>
    <cellStyle name="Cálculo 8 3 3 2" xfId="6104" xr:uid="{B139E0BD-AB2D-4425-8053-0EE1389B1A48}"/>
    <cellStyle name="Cálculo 8 3 3 2 2" xfId="6105" xr:uid="{8D37A3D0-A2EC-4110-8AF4-9DA90E9CF7C8}"/>
    <cellStyle name="Cálculo 8 3 3 2 2 2" xfId="6106" xr:uid="{49378136-43AD-4AB5-84AD-D7FB5A2F02F8}"/>
    <cellStyle name="Cálculo 8 3 3 2 3" xfId="6107" xr:uid="{A2E7EF96-DE75-4E85-B960-D5C10D6F7D5E}"/>
    <cellStyle name="Cálculo 8 3 3 3" xfId="6108" xr:uid="{5E4E5DEC-D7B6-408E-9CDF-E83B1DEE8833}"/>
    <cellStyle name="Cálculo 8 3 3 3 2" xfId="6109" xr:uid="{0AB677DD-2A63-40EF-99CC-6A13984EEE3A}"/>
    <cellStyle name="Cálculo 8 3 3 3 2 2" xfId="6110" xr:uid="{9B6975DD-9B1A-493B-BBD7-CD47483C823E}"/>
    <cellStyle name="Cálculo 8 3 3 3 3" xfId="6111" xr:uid="{56AADE9B-8799-443C-8EB9-3A1116A302A3}"/>
    <cellStyle name="Cálculo 8 3 3 4" xfId="6112" xr:uid="{94167CC5-A36D-431A-9B41-6642BBFF76BA}"/>
    <cellStyle name="Cálculo 8 3 4" xfId="6113" xr:uid="{E7D0830B-C6CE-4A02-AA4D-225E9161D4B4}"/>
    <cellStyle name="Cálculo 8 3 4 2" xfId="6114" xr:uid="{25C7DB0A-FB6A-4A40-8B5D-AF6DDC73F7D8}"/>
    <cellStyle name="Cálculo 8 3 4 2 2" xfId="6115" xr:uid="{EE8BDDD1-FF2F-4FD6-B094-8582EF39C4BD}"/>
    <cellStyle name="Cálculo 8 3 4 3" xfId="6116" xr:uid="{939AD0DE-49F5-41DA-9C8A-E54DE27CB350}"/>
    <cellStyle name="Cálculo 8 3 5" xfId="6117" xr:uid="{B9A3B9A4-AC99-4607-8515-13A47DA9BDAB}"/>
    <cellStyle name="Cálculo 8 3 5 2" xfId="6118" xr:uid="{75BCD786-6108-4AF7-947A-A4159021EE6C}"/>
    <cellStyle name="Cálculo 8 3 5 2 2" xfId="6119" xr:uid="{0A7CEC97-9D6A-4F5D-BD3A-949CA8D50763}"/>
    <cellStyle name="Cálculo 8 3 5 3" xfId="6120" xr:uid="{A5196C85-2A4F-484D-A16E-CB4CC2516FD7}"/>
    <cellStyle name="Cálculo 8 3 6" xfId="6121" xr:uid="{EA7471EA-5251-4176-A54C-8A9B3B515774}"/>
    <cellStyle name="Cálculo 8 4" xfId="6122" xr:uid="{F07ABCA3-7B31-4EB7-8DF4-5FD0693E27B0}"/>
    <cellStyle name="Cálculo 8 4 2" xfId="6123" xr:uid="{4062A89D-5137-4430-A2F7-48DBE4059FA8}"/>
    <cellStyle name="Cálculo 8 4 2 2" xfId="6124" xr:uid="{5FEEB79E-8635-4270-BA6C-BA5FEBC8EDDF}"/>
    <cellStyle name="Cálculo 8 4 2 2 2" xfId="6125" xr:uid="{EB975349-EF76-444F-9119-10C0A5B41348}"/>
    <cellStyle name="Cálculo 8 4 2 2 2 2" xfId="6126" xr:uid="{BC6F6C0B-5014-4487-8134-A4639050D739}"/>
    <cellStyle name="Cálculo 8 4 2 2 3" xfId="6127" xr:uid="{A3C5731C-0958-4129-BF51-72BFFB8F471B}"/>
    <cellStyle name="Cálculo 8 4 2 3" xfId="6128" xr:uid="{373CBA6D-2ED0-4E3C-B285-586ECFFC1575}"/>
    <cellStyle name="Cálculo 8 4 2 3 2" xfId="6129" xr:uid="{4304BA02-1492-41A3-ABE6-B5514A9052D3}"/>
    <cellStyle name="Cálculo 8 4 2 3 2 2" xfId="6130" xr:uid="{25EBC56C-B517-4BEC-B61B-F018881DEE60}"/>
    <cellStyle name="Cálculo 8 4 2 3 3" xfId="6131" xr:uid="{D415B5D5-576E-482E-B4C8-A00C6F128D14}"/>
    <cellStyle name="Cálculo 8 4 2 4" xfId="6132" xr:uid="{0B4E7A5B-1B8E-4A98-9A12-63C682BDCAA1}"/>
    <cellStyle name="Cálculo 8 4 3" xfId="6133" xr:uid="{053C4689-6A47-4E7A-ADA1-D5BBE381745C}"/>
    <cellStyle name="Cálculo 8 4 3 2" xfId="6134" xr:uid="{44BFE869-EE9D-4986-A633-D047EDFEFAFC}"/>
    <cellStyle name="Cálculo 8 4 3 2 2" xfId="6135" xr:uid="{EE88190D-FFA2-46E0-8C83-CEFC193D8E8F}"/>
    <cellStyle name="Cálculo 8 4 3 3" xfId="6136" xr:uid="{EB3B5043-4481-4199-ACA5-FD4FE0679B85}"/>
    <cellStyle name="Cálculo 8 4 4" xfId="6137" xr:uid="{657E1400-11D7-44B1-9254-60629D83947D}"/>
    <cellStyle name="Cálculo 8 4 4 2" xfId="6138" xr:uid="{044C34A7-64AD-4176-8B4D-4C8DD438CF0A}"/>
    <cellStyle name="Cálculo 8 4 4 2 2" xfId="6139" xr:uid="{17A5770C-0E72-4E39-A318-F787B3615930}"/>
    <cellStyle name="Cálculo 8 4 4 3" xfId="6140" xr:uid="{D4AA8AE2-D203-4360-A4C5-ACF3AE700B72}"/>
    <cellStyle name="Cálculo 8 4 5" xfId="6141" xr:uid="{5DADAD23-F3DC-4EE9-BCEC-25F77AC9D7AD}"/>
    <cellStyle name="Cálculo 8 5" xfId="6142" xr:uid="{D67DC66D-68A1-4D28-A713-F1FEDF2099DE}"/>
    <cellStyle name="Cálculo 8 5 2" xfId="6143" xr:uid="{51976041-98C3-44B4-8A98-4F2E9F33BD92}"/>
    <cellStyle name="Cálculo 8 5 2 2" xfId="6144" xr:uid="{FE9CC1A9-8B46-4C0D-8ABC-DD68D9A0D7A3}"/>
    <cellStyle name="Cálculo 8 5 2 2 2" xfId="6145" xr:uid="{62B62227-103A-48C2-B613-5E8F5F909D9F}"/>
    <cellStyle name="Cálculo 8 5 2 3" xfId="6146" xr:uid="{33DA97B2-61A1-4A99-85B3-F40E448213FC}"/>
    <cellStyle name="Cálculo 8 5 3" xfId="6147" xr:uid="{528477A4-E589-4888-909A-8603645D4F98}"/>
    <cellStyle name="Cálculo 8 5 3 2" xfId="6148" xr:uid="{06202FA0-7442-4580-A214-2D1D607F904D}"/>
    <cellStyle name="Cálculo 8 5 3 2 2" xfId="6149" xr:uid="{C94936B8-2F1B-4250-9993-A3F7DD22D636}"/>
    <cellStyle name="Cálculo 8 5 3 3" xfId="6150" xr:uid="{40A11FEF-6C6F-4D52-90CD-D0D5A2333459}"/>
    <cellStyle name="Cálculo 8 5 4" xfId="6151" xr:uid="{2F9291D8-34D5-4779-B0A2-5F99159FEFE0}"/>
    <cellStyle name="Cálculo 8 6" xfId="6152" xr:uid="{AC05CF65-A7F4-4432-A9E4-B7A6FC947C8D}"/>
    <cellStyle name="Cálculo 8 6 2" xfId="6153" xr:uid="{17EBD421-D57B-4F14-953B-BBCE6BF01B16}"/>
    <cellStyle name="Cálculo 8 6 2 2" xfId="6154" xr:uid="{3D77270A-4E50-45AE-9785-EF4CC945B35C}"/>
    <cellStyle name="Cálculo 8 6 3" xfId="6155" xr:uid="{5A74F447-6F53-4FA3-93E2-B0746A862982}"/>
    <cellStyle name="Cálculo 8 7" xfId="6156" xr:uid="{7114D460-C6F3-46AC-BA01-BBC6EA16E756}"/>
    <cellStyle name="Cálculo 8 7 2" xfId="6157" xr:uid="{8022F9E6-7558-4EFB-8F17-A3355A1DAF4A}"/>
    <cellStyle name="Cálculo 8 7 2 2" xfId="6158" xr:uid="{35C227F6-33E7-435B-B6C8-3C73E0B263C4}"/>
    <cellStyle name="Cálculo 8 7 3" xfId="6159" xr:uid="{DC61EBFC-AA7C-41DE-86E8-E469FC272A2E}"/>
    <cellStyle name="Cálculo 8 8" xfId="6160" xr:uid="{3DAC7891-88C3-45A4-8014-58D536F9CFF4}"/>
    <cellStyle name="Cálculo 9" xfId="6161" xr:uid="{B0AAF4BD-975A-4C96-AB6F-EEC6FF8F21C1}"/>
    <cellStyle name="Cálculo 9 2" xfId="6162" xr:uid="{A13D51AE-8581-423F-9492-131B7F6E62E4}"/>
    <cellStyle name="Cálculo 9 2 2" xfId="6163" xr:uid="{AEE42FA5-DF5D-4B81-983A-453017CF8813}"/>
    <cellStyle name="Cálculo 9 2 2 2" xfId="6164" xr:uid="{A3A15B08-96AD-4762-B214-A1B282E41232}"/>
    <cellStyle name="Cálculo 9 2 2 2 2" xfId="6165" xr:uid="{DDFB3DDD-AC22-40D6-B1EC-1EDEFC429978}"/>
    <cellStyle name="Cálculo 9 2 2 2 2 2" xfId="6166" xr:uid="{83581232-5790-4F3D-BA08-D2472D731839}"/>
    <cellStyle name="Cálculo 9 2 2 2 2 2 2" xfId="6167" xr:uid="{B6D770D9-E079-45EF-9392-0B108E8CB52E}"/>
    <cellStyle name="Cálculo 9 2 2 2 2 2 2 2" xfId="6168" xr:uid="{4235AA04-9D15-45BA-9CF6-D71603697DDB}"/>
    <cellStyle name="Cálculo 9 2 2 2 2 2 3" xfId="6169" xr:uid="{18284F12-28E3-4F67-BACC-C68EB4C6C794}"/>
    <cellStyle name="Cálculo 9 2 2 2 2 3" xfId="6170" xr:uid="{9C14DB18-84BB-49DD-89E0-EE79D872BB2B}"/>
    <cellStyle name="Cálculo 9 2 2 2 2 3 2" xfId="6171" xr:uid="{A62CFFB0-F7C1-446B-9737-D207C949CE19}"/>
    <cellStyle name="Cálculo 9 2 2 2 2 3 2 2" xfId="6172" xr:uid="{2C90A03E-1947-4940-AF94-10C3F96455AC}"/>
    <cellStyle name="Cálculo 9 2 2 2 2 3 3" xfId="6173" xr:uid="{B8EFEFFE-E97B-4DD6-A1A5-9A240B1D467F}"/>
    <cellStyle name="Cálculo 9 2 2 2 2 4" xfId="6174" xr:uid="{9307B38F-DED4-40A6-95C3-AF5ADA788BF6}"/>
    <cellStyle name="Cálculo 9 2 2 2 3" xfId="6175" xr:uid="{A1D0D121-D4D9-484F-A28E-1DA608275091}"/>
    <cellStyle name="Cálculo 9 2 2 2 3 2" xfId="6176" xr:uid="{F21970A3-726B-47EE-93EB-3B87B20AC65F}"/>
    <cellStyle name="Cálculo 9 2 2 2 3 2 2" xfId="6177" xr:uid="{86F8CB50-17EB-4634-8106-6605FFB94232}"/>
    <cellStyle name="Cálculo 9 2 2 2 3 3" xfId="6178" xr:uid="{17EA1133-6BB0-4D75-9CAB-C80F768F3A73}"/>
    <cellStyle name="Cálculo 9 2 2 2 4" xfId="6179" xr:uid="{882CDEC5-039A-4FA6-9D94-84BFC62EF8F8}"/>
    <cellStyle name="Cálculo 9 2 2 2 4 2" xfId="6180" xr:uid="{A7702540-A506-41F7-9B36-E91F6B985B24}"/>
    <cellStyle name="Cálculo 9 2 2 2 4 2 2" xfId="6181" xr:uid="{B3BC5B3E-74F1-4664-AEC1-B9C085452CE3}"/>
    <cellStyle name="Cálculo 9 2 2 2 4 3" xfId="6182" xr:uid="{41B6BD90-4CDC-4D3C-B32A-9D10B7345220}"/>
    <cellStyle name="Cálculo 9 2 2 2 5" xfId="6183" xr:uid="{E86DB8EF-21D5-49B1-8729-889E91F284D0}"/>
    <cellStyle name="Cálculo 9 2 2 3" xfId="6184" xr:uid="{FB001526-BED0-4A67-91F2-2E1BC03D52CB}"/>
    <cellStyle name="Cálculo 9 2 2 3 2" xfId="6185" xr:uid="{84CAAF19-ABB6-41CD-B0AA-B01C7665E7DF}"/>
    <cellStyle name="Cálculo 9 2 2 3 2 2" xfId="6186" xr:uid="{15175BE3-BC12-46E1-A22E-B5915E443026}"/>
    <cellStyle name="Cálculo 9 2 2 3 2 2 2" xfId="6187" xr:uid="{A7DBD7A6-FC06-419E-BE01-4C94518357F4}"/>
    <cellStyle name="Cálculo 9 2 2 3 2 3" xfId="6188" xr:uid="{8EE8DA31-80E6-45DD-83F4-955F7E648AAB}"/>
    <cellStyle name="Cálculo 9 2 2 3 3" xfId="6189" xr:uid="{CFD60919-9F1A-4790-BCEB-EE2D52ABF092}"/>
    <cellStyle name="Cálculo 9 2 2 3 3 2" xfId="6190" xr:uid="{502C503E-A3B1-4BDE-8D6C-3D88D7704A9A}"/>
    <cellStyle name="Cálculo 9 2 2 3 3 2 2" xfId="6191" xr:uid="{FB85538F-079D-45C3-9EF2-29C61B5618B4}"/>
    <cellStyle name="Cálculo 9 2 2 3 3 3" xfId="6192" xr:uid="{11789D0D-1C63-4535-BFF5-33DD10323B22}"/>
    <cellStyle name="Cálculo 9 2 2 3 4" xfId="6193" xr:uid="{A912A863-99A0-45AE-BE31-498D946FD537}"/>
    <cellStyle name="Cálculo 9 2 2 4" xfId="6194" xr:uid="{241EF7A3-29EF-4028-9F3F-4EAC36B37BA9}"/>
    <cellStyle name="Cálculo 9 2 2 4 2" xfId="6195" xr:uid="{054F8615-42B7-4F74-8105-5C3E28190819}"/>
    <cellStyle name="Cálculo 9 2 2 4 2 2" xfId="6196" xr:uid="{108D5A8A-2F85-4267-998D-EA352D805B62}"/>
    <cellStyle name="Cálculo 9 2 2 4 3" xfId="6197" xr:uid="{36316CC4-9F9C-4B9C-8F37-F87B93FD18BB}"/>
    <cellStyle name="Cálculo 9 2 2 5" xfId="6198" xr:uid="{C6768E54-A4A6-4E1C-A1D3-FF1471C074BF}"/>
    <cellStyle name="Cálculo 9 2 2 5 2" xfId="6199" xr:uid="{6B0F39C4-8571-4028-9F09-3FD18FD024E8}"/>
    <cellStyle name="Cálculo 9 2 2 5 2 2" xfId="6200" xr:uid="{6429E36E-3480-4871-88EF-D828F3D810EE}"/>
    <cellStyle name="Cálculo 9 2 2 5 3" xfId="6201" xr:uid="{79F26273-B31A-4595-8E15-2CF017E2FA15}"/>
    <cellStyle name="Cálculo 9 2 2 6" xfId="6202" xr:uid="{05F778DB-19F7-48AA-89CF-A72EC6C75C83}"/>
    <cellStyle name="Cálculo 9 2 3" xfId="6203" xr:uid="{9E988740-8837-4610-8468-39C4F2DFD46D}"/>
    <cellStyle name="Cálculo 9 2 3 2" xfId="6204" xr:uid="{1C68B151-6662-4C1E-979B-A1D333A3C730}"/>
    <cellStyle name="Cálculo 9 2 3 2 2" xfId="6205" xr:uid="{5AB93174-050A-4F61-90D6-9D0211A85D81}"/>
    <cellStyle name="Cálculo 9 2 3 2 2 2" xfId="6206" xr:uid="{5616B47F-5B89-4DD8-B1A1-D94F05F64BC8}"/>
    <cellStyle name="Cálculo 9 2 3 2 2 2 2" xfId="6207" xr:uid="{989AC67D-0FAC-44DE-8EB3-2D191FD7803C}"/>
    <cellStyle name="Cálculo 9 2 3 2 2 3" xfId="6208" xr:uid="{A1CBAE3F-7202-4169-A1A0-59A47EB532DF}"/>
    <cellStyle name="Cálculo 9 2 3 2 3" xfId="6209" xr:uid="{0CFF817C-A6B8-4E9F-93DF-481ABD6EECEE}"/>
    <cellStyle name="Cálculo 9 2 3 2 3 2" xfId="6210" xr:uid="{8B16ACD6-4ABA-40CF-B9CF-A279E54B6054}"/>
    <cellStyle name="Cálculo 9 2 3 2 3 2 2" xfId="6211" xr:uid="{E43B0AA1-B567-4FC8-B31D-FDE8B9BAAE94}"/>
    <cellStyle name="Cálculo 9 2 3 2 3 3" xfId="6212" xr:uid="{994D3F72-175B-49CC-8468-99012CC494E5}"/>
    <cellStyle name="Cálculo 9 2 3 2 4" xfId="6213" xr:uid="{77DB1582-83A2-4C9A-913A-0948623A7FB8}"/>
    <cellStyle name="Cálculo 9 2 3 3" xfId="6214" xr:uid="{9240FF33-2C14-46B1-B2CB-0313D62C00FB}"/>
    <cellStyle name="Cálculo 9 2 3 3 2" xfId="6215" xr:uid="{0940C397-52BF-4700-A801-71887749CAD4}"/>
    <cellStyle name="Cálculo 9 2 3 3 2 2" xfId="6216" xr:uid="{055D9D34-4F81-421C-B130-6F9162B0D501}"/>
    <cellStyle name="Cálculo 9 2 3 3 3" xfId="6217" xr:uid="{AE1F156A-3490-4454-B401-959F8F22C5E3}"/>
    <cellStyle name="Cálculo 9 2 3 4" xfId="6218" xr:uid="{17788FF2-9374-418E-8E10-273BFAB8477A}"/>
    <cellStyle name="Cálculo 9 2 3 4 2" xfId="6219" xr:uid="{D9E33C34-332A-4A98-8EE5-AA9CE9C8F11F}"/>
    <cellStyle name="Cálculo 9 2 3 4 2 2" xfId="6220" xr:uid="{8E3D0D02-8339-4AF7-9713-B960F452812D}"/>
    <cellStyle name="Cálculo 9 2 3 4 3" xfId="6221" xr:uid="{8A37DC9E-257C-4672-83F3-1A40C5CAFC02}"/>
    <cellStyle name="Cálculo 9 2 3 5" xfId="6222" xr:uid="{08F66DA4-7916-4A7A-B5C6-4D4235CE2916}"/>
    <cellStyle name="Cálculo 9 2 4" xfId="6223" xr:uid="{C71537FD-C5A8-4943-B06E-07B1193E2C49}"/>
    <cellStyle name="Cálculo 9 2 4 2" xfId="6224" xr:uid="{CAD1F767-5314-4C94-AB7B-B1CFCA304F2F}"/>
    <cellStyle name="Cálculo 9 2 4 2 2" xfId="6225" xr:uid="{513FE7A9-889B-459C-A59E-5989B383948A}"/>
    <cellStyle name="Cálculo 9 2 4 2 2 2" xfId="6226" xr:uid="{CD8ACE73-02F9-4F05-BE97-E5F51C6E5E68}"/>
    <cellStyle name="Cálculo 9 2 4 2 3" xfId="6227" xr:uid="{810482BE-42EC-4E94-840E-5911A70D40DB}"/>
    <cellStyle name="Cálculo 9 2 4 3" xfId="6228" xr:uid="{0426C2C1-0A43-4CB6-947D-8393BE751030}"/>
    <cellStyle name="Cálculo 9 2 4 3 2" xfId="6229" xr:uid="{7F270405-3D3C-47FE-8B5C-702745F3B88C}"/>
    <cellStyle name="Cálculo 9 2 4 3 2 2" xfId="6230" xr:uid="{BA4B6629-2697-4B4B-8AC2-B8E63177FE17}"/>
    <cellStyle name="Cálculo 9 2 4 3 3" xfId="6231" xr:uid="{D58E36D2-65E2-4C1A-85D5-E6279B6FB99A}"/>
    <cellStyle name="Cálculo 9 2 4 4" xfId="6232" xr:uid="{FAF63DC2-28B5-4768-B74A-6093489F947E}"/>
    <cellStyle name="Cálculo 9 2 5" xfId="6233" xr:uid="{44711AF3-8EA7-46AB-AE6A-A3BD6BE78D07}"/>
    <cellStyle name="Cálculo 9 2 5 2" xfId="6234" xr:uid="{439B713D-203C-4910-ADE9-15AC03814E0A}"/>
    <cellStyle name="Cálculo 9 2 5 2 2" xfId="6235" xr:uid="{AD781A35-4F65-4BC2-8943-C452C15134B9}"/>
    <cellStyle name="Cálculo 9 2 5 3" xfId="6236" xr:uid="{DF8412D3-DB5A-42F9-B722-A7151BF87A58}"/>
    <cellStyle name="Cálculo 9 2 6" xfId="6237" xr:uid="{63895A44-D6F8-4D94-8114-3610C6597D3D}"/>
    <cellStyle name="Cálculo 9 2 6 2" xfId="6238" xr:uid="{8F13EAF8-B1FF-448B-8145-070BEC6FF4D6}"/>
    <cellStyle name="Cálculo 9 2 6 2 2" xfId="6239" xr:uid="{737297B0-16AB-48C4-A8E8-8972BA55C20E}"/>
    <cellStyle name="Cálculo 9 2 6 3" xfId="6240" xr:uid="{1CBEE0A8-A7CE-4ED7-989D-F067E367B4B2}"/>
    <cellStyle name="Cálculo 9 2 7" xfId="6241" xr:uid="{955A039D-9A62-4D75-9F4F-084A3CCFA0E2}"/>
    <cellStyle name="Cálculo 9 3" xfId="6242" xr:uid="{A213A091-9393-436C-B2D2-82A17DB0ED3B}"/>
    <cellStyle name="Cálculo 9 3 2" xfId="6243" xr:uid="{0BF0B9D8-9520-4FAA-8CA1-6E80415D7617}"/>
    <cellStyle name="Cálculo 9 3 2 2" xfId="6244" xr:uid="{834525C4-BE1F-48EB-8C72-C512B86830E2}"/>
    <cellStyle name="Cálculo 9 3 2 2 2" xfId="6245" xr:uid="{2062B1BE-0C71-40DD-86C1-4CC221FB9748}"/>
    <cellStyle name="Cálculo 9 3 2 2 2 2" xfId="6246" xr:uid="{A14AB6FD-F519-48C4-BC4F-2170F24E7008}"/>
    <cellStyle name="Cálculo 9 3 2 2 2 2 2" xfId="6247" xr:uid="{AF8C18EA-A023-45B1-A14A-2EB06997232A}"/>
    <cellStyle name="Cálculo 9 3 2 2 2 3" xfId="6248" xr:uid="{DB020FE6-F77E-49FE-92DE-58EC1B7EF2E7}"/>
    <cellStyle name="Cálculo 9 3 2 2 3" xfId="6249" xr:uid="{479ED577-E293-4F56-992F-D667387DFC2E}"/>
    <cellStyle name="Cálculo 9 3 2 2 3 2" xfId="6250" xr:uid="{970D5288-5F57-4042-B634-E166EE34AA78}"/>
    <cellStyle name="Cálculo 9 3 2 2 3 2 2" xfId="6251" xr:uid="{C98780C8-D589-4EB5-B2BF-0C0F062AAAD0}"/>
    <cellStyle name="Cálculo 9 3 2 2 3 3" xfId="6252" xr:uid="{95F266D1-1F42-4978-844E-056583E28198}"/>
    <cellStyle name="Cálculo 9 3 2 2 4" xfId="6253" xr:uid="{7049EDDB-23F4-4783-A733-5412D349AD8A}"/>
    <cellStyle name="Cálculo 9 3 2 3" xfId="6254" xr:uid="{DDBF97E4-0A51-4AEC-A4C5-64AAA3985883}"/>
    <cellStyle name="Cálculo 9 3 2 3 2" xfId="6255" xr:uid="{F30B35E9-5CD8-4DB9-B945-65D9DD1B3EBA}"/>
    <cellStyle name="Cálculo 9 3 2 3 2 2" xfId="6256" xr:uid="{99BE4071-3941-4E3E-9143-E5091928F893}"/>
    <cellStyle name="Cálculo 9 3 2 3 3" xfId="6257" xr:uid="{56D52F86-BE3E-47F0-B5B8-0C5EB3913CB2}"/>
    <cellStyle name="Cálculo 9 3 2 4" xfId="6258" xr:uid="{CE4E9881-07B7-44E3-A952-FADC361BACE2}"/>
    <cellStyle name="Cálculo 9 3 2 4 2" xfId="6259" xr:uid="{0BEAED66-4080-4E98-AD41-C260460BCC9E}"/>
    <cellStyle name="Cálculo 9 3 2 4 2 2" xfId="6260" xr:uid="{D9846950-0BB1-45DD-AAC7-938F13AA915B}"/>
    <cellStyle name="Cálculo 9 3 2 4 3" xfId="6261" xr:uid="{EE70C25E-98B7-4609-8334-D75DD41C0D87}"/>
    <cellStyle name="Cálculo 9 3 2 5" xfId="6262" xr:uid="{ED546274-A61F-49DC-B3FE-8ED54AA559BF}"/>
    <cellStyle name="Cálculo 9 3 3" xfId="6263" xr:uid="{96756E99-96F7-4BD2-B888-47C7852942DA}"/>
    <cellStyle name="Cálculo 9 3 3 2" xfId="6264" xr:uid="{89A281A1-71A1-4653-9E11-E153F41AF8B7}"/>
    <cellStyle name="Cálculo 9 3 3 2 2" xfId="6265" xr:uid="{80644DA2-ECF6-4BCC-AAD3-1F96CA6F722E}"/>
    <cellStyle name="Cálculo 9 3 3 2 2 2" xfId="6266" xr:uid="{44054013-6980-4A4C-BE4D-9B9934EE9B7C}"/>
    <cellStyle name="Cálculo 9 3 3 2 3" xfId="6267" xr:uid="{A3E8C020-65DD-4682-9DD7-B5EBF9133A53}"/>
    <cellStyle name="Cálculo 9 3 3 3" xfId="6268" xr:uid="{F426D7FA-DF3C-4687-9C92-84248053E003}"/>
    <cellStyle name="Cálculo 9 3 3 3 2" xfId="6269" xr:uid="{EDE87B8C-55ED-467D-A6B6-28DB6B47895F}"/>
    <cellStyle name="Cálculo 9 3 3 3 2 2" xfId="6270" xr:uid="{84D006EE-2E96-442F-84DB-6EA155F49EE0}"/>
    <cellStyle name="Cálculo 9 3 3 3 3" xfId="6271" xr:uid="{D4013129-F03F-4805-B2FA-3FF6B241BCA3}"/>
    <cellStyle name="Cálculo 9 3 3 4" xfId="6272" xr:uid="{E6F7EE33-877F-44BA-BB4C-5474B63B8FC2}"/>
    <cellStyle name="Cálculo 9 3 4" xfId="6273" xr:uid="{8F895635-6520-46FA-973C-89184F0EBA30}"/>
    <cellStyle name="Cálculo 9 3 4 2" xfId="6274" xr:uid="{9FFACE87-CF38-4E3D-B04F-D35C1CB6539B}"/>
    <cellStyle name="Cálculo 9 3 4 2 2" xfId="6275" xr:uid="{2F237702-2C93-4F23-8C4B-1895EFA3E934}"/>
    <cellStyle name="Cálculo 9 3 4 3" xfId="6276" xr:uid="{871FA3DD-DA32-4973-82AE-FA897DA0F043}"/>
    <cellStyle name="Cálculo 9 3 5" xfId="6277" xr:uid="{191D2184-D3B2-4AA8-81E6-FE736A3F2684}"/>
    <cellStyle name="Cálculo 9 3 5 2" xfId="6278" xr:uid="{6A4D1EA7-11B4-431C-A568-E30DDF46A1B5}"/>
    <cellStyle name="Cálculo 9 3 5 2 2" xfId="6279" xr:uid="{C2F6015F-FBC3-403F-ACBF-9DD63433496C}"/>
    <cellStyle name="Cálculo 9 3 5 3" xfId="6280" xr:uid="{24404EFA-0766-4680-B589-F1A871229338}"/>
    <cellStyle name="Cálculo 9 3 6" xfId="6281" xr:uid="{8CD1B462-D8CC-4E79-94A3-D81DB2A27635}"/>
    <cellStyle name="Cálculo 9 4" xfId="6282" xr:uid="{523D44A4-611F-44B2-A147-13DA6991A5BA}"/>
    <cellStyle name="Cálculo 9 4 2" xfId="6283" xr:uid="{07572102-2ECC-45F9-9F41-BC67CBF7E428}"/>
    <cellStyle name="Cálculo 9 4 2 2" xfId="6284" xr:uid="{5D373F36-A234-46C9-BD33-AD7109AC792E}"/>
    <cellStyle name="Cálculo 9 4 2 2 2" xfId="6285" xr:uid="{C43437AE-127D-40A8-92AB-946613F1EAAA}"/>
    <cellStyle name="Cálculo 9 4 2 2 2 2" xfId="6286" xr:uid="{1F1C4A91-FC80-4C2E-9373-D65D2EB47FF8}"/>
    <cellStyle name="Cálculo 9 4 2 2 3" xfId="6287" xr:uid="{F8E80748-8FF9-431F-98DD-EAA545E98A5C}"/>
    <cellStyle name="Cálculo 9 4 2 3" xfId="6288" xr:uid="{857969FA-EBF0-48E8-A1F8-AC85E0A29BC6}"/>
    <cellStyle name="Cálculo 9 4 2 3 2" xfId="6289" xr:uid="{600628F2-8F86-4EA4-9C27-727CBE958247}"/>
    <cellStyle name="Cálculo 9 4 2 3 2 2" xfId="6290" xr:uid="{346357C0-50C6-4B38-9814-43D5AA3AA98F}"/>
    <cellStyle name="Cálculo 9 4 2 3 3" xfId="6291" xr:uid="{3B2D29F5-AE7E-44F4-89F8-6A4F3A37D4E3}"/>
    <cellStyle name="Cálculo 9 4 2 4" xfId="6292" xr:uid="{9C45E97D-3E24-4798-BA64-109F2B63268E}"/>
    <cellStyle name="Cálculo 9 4 3" xfId="6293" xr:uid="{6CE3527E-6E54-48A2-AB8C-A25B0D001E13}"/>
    <cellStyle name="Cálculo 9 4 3 2" xfId="6294" xr:uid="{1521925F-E22F-449B-944D-E01D13726F1D}"/>
    <cellStyle name="Cálculo 9 4 3 2 2" xfId="6295" xr:uid="{D75DEBBF-9D32-41C4-9499-D4666962875A}"/>
    <cellStyle name="Cálculo 9 4 3 3" xfId="6296" xr:uid="{D5EBC69E-2E7F-4C87-BF01-29DAFB1987DB}"/>
    <cellStyle name="Cálculo 9 4 4" xfId="6297" xr:uid="{48701B31-511D-450B-A2E9-35F020DFBED4}"/>
    <cellStyle name="Cálculo 9 4 4 2" xfId="6298" xr:uid="{CD3E5E22-9737-42CF-BEFE-3D23DA4C393B}"/>
    <cellStyle name="Cálculo 9 4 4 2 2" xfId="6299" xr:uid="{4AD4EF65-B614-43D2-9949-FD6762DD969B}"/>
    <cellStyle name="Cálculo 9 4 4 3" xfId="6300" xr:uid="{EAC443B5-D0C9-47BF-B0CC-1A61B790F735}"/>
    <cellStyle name="Cálculo 9 4 5" xfId="6301" xr:uid="{0467A9AC-633C-4005-ABB1-3EAC6BAB06C1}"/>
    <cellStyle name="Cálculo 9 5" xfId="6302" xr:uid="{D9A2F4AD-BACD-4CE7-A0B5-DC36B161AE1C}"/>
    <cellStyle name="Cálculo 9 5 2" xfId="6303" xr:uid="{B7437837-9874-4756-97A2-B6B04FF28D69}"/>
    <cellStyle name="Cálculo 9 5 2 2" xfId="6304" xr:uid="{9EAC011F-812A-499E-88B4-4F136849329B}"/>
    <cellStyle name="Cálculo 9 5 2 2 2" xfId="6305" xr:uid="{DFA39E37-C2AC-4A72-9CEB-A713272BE972}"/>
    <cellStyle name="Cálculo 9 5 2 3" xfId="6306" xr:uid="{5B1A50AA-F225-45DA-8C2A-84AAEBBF94C8}"/>
    <cellStyle name="Cálculo 9 5 3" xfId="6307" xr:uid="{DC8CA0F1-133B-4B2D-8D5A-D03693605A1D}"/>
    <cellStyle name="Cálculo 9 5 3 2" xfId="6308" xr:uid="{2C6710DC-7370-4299-96B7-B9E75B9921F2}"/>
    <cellStyle name="Cálculo 9 5 3 2 2" xfId="6309" xr:uid="{FE805EFD-E18C-4959-BC58-DB7B17157CBD}"/>
    <cellStyle name="Cálculo 9 5 3 3" xfId="6310" xr:uid="{7F60B229-BAAC-492B-82A3-C0450B8E553A}"/>
    <cellStyle name="Cálculo 9 5 4" xfId="6311" xr:uid="{CAF34B35-B11B-4E72-8DE0-526D1D28B801}"/>
    <cellStyle name="Cálculo 9 6" xfId="6312" xr:uid="{9410E0E4-470E-47F3-AAC3-F7C1B9DD7153}"/>
    <cellStyle name="Cálculo 9 6 2" xfId="6313" xr:uid="{798E8B4F-B8AE-4E3C-BDD7-9E6EBB58BBEF}"/>
    <cellStyle name="Cálculo 9 6 2 2" xfId="6314" xr:uid="{BF08624F-E3BF-4DDD-80D2-FB2DCB50E76E}"/>
    <cellStyle name="Cálculo 9 6 3" xfId="6315" xr:uid="{5432BAE7-0A38-421D-A419-83DF72E36B32}"/>
    <cellStyle name="Cálculo 9 7" xfId="6316" xr:uid="{DBE97960-1104-40A6-999E-FE80A3611500}"/>
    <cellStyle name="Cálculo 9 7 2" xfId="6317" xr:uid="{7988A62D-8677-41C7-9E2D-BEF277FEA385}"/>
    <cellStyle name="Cálculo 9 7 2 2" xfId="6318" xr:uid="{2922F62F-2B53-44D5-9776-9C591EE710E1}"/>
    <cellStyle name="Cálculo 9 7 3" xfId="6319" xr:uid="{9CE3C948-E594-4CD8-BF15-1B512E3393C4}"/>
    <cellStyle name="Cálculo 9 8" xfId="6320" xr:uid="{CFDFE354-7D71-46DE-8E9A-BDAE6EB2DA52}"/>
    <cellStyle name="čárky [0]_Business Plan MCE" xfId="261" xr:uid="{F742D3E6-C0FA-4F45-8C7C-905785EBD8C0}"/>
    <cellStyle name="čárky_Business Plan MCE" xfId="262" xr:uid="{10D1C2F6-86CB-4EF2-9778-C0ECDDBCC534}"/>
    <cellStyle name="Case" xfId="263" xr:uid="{FBD564E5-FD92-46BD-992F-2499189F1E68}"/>
    <cellStyle name="Case 2" xfId="6321" xr:uid="{5ADCFDAC-95C2-4C01-A8C9-C57C0F89356C}"/>
    <cellStyle name="Cellule liée" xfId="6322" xr:uid="{C46BBDF6-EB18-4AF7-B54F-3CD7D99FD20C}"/>
    <cellStyle name="Célula de Verificação 10" xfId="6323" xr:uid="{F706438A-4E7D-4A6A-9036-28BFAAFA90AC}"/>
    <cellStyle name="Célula de Verificação 11" xfId="6324" xr:uid="{AC5FFB10-E5EC-4D4E-9744-06C0E25202B9}"/>
    <cellStyle name="Célula de Verificação 12" xfId="6325" xr:uid="{D0DC3697-C486-4F20-B6FC-E74900768A64}"/>
    <cellStyle name="Célula de Verificação 2" xfId="264" xr:uid="{F4780F6A-92DB-46B6-B812-A13DC60F6045}"/>
    <cellStyle name="Célula de Verificação 2 2" xfId="6326" xr:uid="{6FAF6DCD-B1C4-4BBF-AD5E-82EA20DEEE1B}"/>
    <cellStyle name="Célula de Verificação 2 3" xfId="6327" xr:uid="{70CF0579-3B74-4838-8C9A-1DC0C5902F2C}"/>
    <cellStyle name="Célula de Verificação 2 4" xfId="6328" xr:uid="{DE97F252-95F6-44D8-B99C-6195AF5EFE09}"/>
    <cellStyle name="Célula de Verificação 2 5" xfId="6329" xr:uid="{DC269EC8-A621-4857-8346-41A05F687290}"/>
    <cellStyle name="Célula de Verificação 2 6" xfId="6330" xr:uid="{7BF2BA84-8554-4FA7-BE9B-AFA4931D7AFC}"/>
    <cellStyle name="Célula de Verificação 2_PIP" xfId="6331" xr:uid="{03F0CCFD-A95C-4F29-92AE-261DF72BBDA4}"/>
    <cellStyle name="Célula de Verificação 3" xfId="6332" xr:uid="{BE79D323-6E25-46CC-8C5C-4CDF9CCF0C8C}"/>
    <cellStyle name="Célula de Verificação 3 2" xfId="6333" xr:uid="{7BD6D367-6F66-4A56-8595-5C7B0EB0C699}"/>
    <cellStyle name="Célula de Verificação 4" xfId="6334" xr:uid="{E24F0164-926F-490F-B8F9-7AA56008B312}"/>
    <cellStyle name="Célula de Verificação 4 2" xfId="6335" xr:uid="{590F2866-FE32-4050-AD7B-51A809D1A0F7}"/>
    <cellStyle name="Célula de Verificação 5" xfId="6336" xr:uid="{0B0A58A9-3D1A-41DD-8E63-38E0EC3FB209}"/>
    <cellStyle name="Célula de Verificação 5 2" xfId="6337" xr:uid="{11860641-3CC8-4A36-8230-1508F1B56282}"/>
    <cellStyle name="Célula de Verificação 6" xfId="6338" xr:uid="{D7BC0725-DA06-49A7-9992-49F5F962449A}"/>
    <cellStyle name="Célula de Verificação 6 2" xfId="6339" xr:uid="{10FFF128-B31A-437D-8C4B-859053CEDB90}"/>
    <cellStyle name="Célula de Verificação 7" xfId="6340" xr:uid="{D73F0B01-15AF-4224-831B-2437DFE52AF9}"/>
    <cellStyle name="Célula de Verificação 7 2" xfId="6341" xr:uid="{37B78D8F-A8E1-4CDF-9AD3-9E171F08E546}"/>
    <cellStyle name="Célula de Verificação 8" xfId="6342" xr:uid="{CFAB6286-6439-4D44-A219-126B9A4F5FDC}"/>
    <cellStyle name="Célula de Verificação 9" xfId="6343" xr:uid="{ABE3CB89-2EB7-475E-85E9-E2CB32176A0B}"/>
    <cellStyle name="Célula Ligada" xfId="6344" xr:uid="{1D78C2F9-1F0A-4C73-868D-EE0A02265E19}"/>
    <cellStyle name="Célula Vinculada 10" xfId="6345" xr:uid="{8973DE7C-8736-461D-9FCA-36650FA04769}"/>
    <cellStyle name="Célula Vinculada 11" xfId="6346" xr:uid="{65F9CD8E-2F27-4C1E-9B75-14494E199088}"/>
    <cellStyle name="Célula Vinculada 12" xfId="6347" xr:uid="{FC834F5B-2897-450F-87CC-B6228D11E4A8}"/>
    <cellStyle name="Célula Vinculada 2" xfId="265" xr:uid="{C6EF3627-E9B5-49A5-B487-D4C2E3D8E711}"/>
    <cellStyle name="Célula Vinculada 2 2" xfId="266" xr:uid="{780293F7-DB08-49B9-84F9-744AF91D417C}"/>
    <cellStyle name="Célula Vinculada 2 3" xfId="6348" xr:uid="{0F772DE1-5F13-4280-AE6B-91DECB601268}"/>
    <cellStyle name="Célula Vinculada 2 4" xfId="6349" xr:uid="{AB06FB03-CF73-4CC2-B05E-C30B74F791D9}"/>
    <cellStyle name="Célula Vinculada 2 5" xfId="6350" xr:uid="{6E9BBE7A-3F8E-4966-82B2-946B1FF7C2AE}"/>
    <cellStyle name="Célula Vinculada 2 6" xfId="6351" xr:uid="{18850F19-7DF1-4616-8CAA-3B6C5AC9F9E0}"/>
    <cellStyle name="Célula Vinculada 2_PIP" xfId="6352" xr:uid="{67ECD783-6C41-416B-A386-531F1A171045}"/>
    <cellStyle name="Célula Vinculada 3" xfId="6353" xr:uid="{84CFEC0E-064B-4213-8F85-1AF4415C77B3}"/>
    <cellStyle name="Célula Vinculada 3 2" xfId="6354" xr:uid="{3EF39D36-D3E0-4ED5-8EFD-E56BC132A7DC}"/>
    <cellStyle name="Célula Vinculada 4" xfId="6355" xr:uid="{BF38A876-EFFB-414D-981F-A16B1EED31EE}"/>
    <cellStyle name="Célula Vinculada 4 2" xfId="6356" xr:uid="{A2F82838-C1BD-47CF-A193-82A8414D2B2B}"/>
    <cellStyle name="Célula Vinculada 5" xfId="6357" xr:uid="{8437152C-A836-47E4-8ED0-65EC39351758}"/>
    <cellStyle name="Célula Vinculada 5 2" xfId="6358" xr:uid="{3C2443B3-4016-41E4-896C-EEAEAF07C798}"/>
    <cellStyle name="Célula Vinculada 6" xfId="6359" xr:uid="{A635D1AC-E86D-44B1-9CE0-9A9B9351D43B}"/>
    <cellStyle name="Célula Vinculada 6 2" xfId="6360" xr:uid="{8FE77F12-53B0-493A-86CE-C5B03B07E796}"/>
    <cellStyle name="Célula Vinculada 7" xfId="6361" xr:uid="{0CBD5689-CD01-48B1-9E34-C8E041628C5D}"/>
    <cellStyle name="Célula Vinculada 7 2" xfId="6362" xr:uid="{8FD27692-BC09-412F-B0E6-43A8C8CB4920}"/>
    <cellStyle name="Célula Vinculada 8" xfId="6363" xr:uid="{8DF1D5E2-4925-477A-931C-C8B57553BB45}"/>
    <cellStyle name="Célula Vinculada 9" xfId="6364" xr:uid="{144C90A1-5879-46E5-8153-D6D3C6223A7E}"/>
    <cellStyle name="CélulaBase" xfId="267" xr:uid="{66742A8C-6F24-4DA9-ADBB-8F8356C8E914}"/>
    <cellStyle name="Center" xfId="268" xr:uid="{A776BEA5-958F-43AE-BA56-714E55DD2297}"/>
    <cellStyle name="Centered Heading" xfId="6365" xr:uid="{0E0D6AFF-151D-491A-A4E4-DD50C8F5747B}"/>
    <cellStyle name="CenterHead" xfId="6366" xr:uid="{8645BE93-BCA2-4AA9-9602-707090DB77DC}"/>
    <cellStyle name="Centralizado_Mesclado_duas" xfId="269" xr:uid="{0CC82831-DFBA-47E4-937C-EDE8B5EED74A}"/>
    <cellStyle name="Check" xfId="270" xr:uid="{0F2F2903-530D-4B9F-A6A1-B57EB95BE476}"/>
    <cellStyle name="Check 2" xfId="271" xr:uid="{F7E11941-C0B7-4B3D-ADFC-8F01D3E013E2}"/>
    <cellStyle name="Check 2 2" xfId="272" xr:uid="{4DA27E6C-B263-4075-B742-296E038C21F3}"/>
    <cellStyle name="Check 3" xfId="273" xr:uid="{2332A1A4-EA99-4327-8E52-BE80513544DF}"/>
    <cellStyle name="Check Cell" xfId="6367" xr:uid="{DCB70D4C-B970-4232-9874-0C550C567C8D}"/>
    <cellStyle name="Check Cell 2" xfId="6368" xr:uid="{712FCD78-A6FA-4212-8885-C20ABE79ABE5}"/>
    <cellStyle name="Co. Names" xfId="274" xr:uid="{7813E972-7E9B-462E-8D37-8909A02BD783}"/>
    <cellStyle name="Co. Names - Bold" xfId="275" xr:uid="{3CD5EE31-682C-4191-AD2D-9EA3B6E097CD}"/>
    <cellStyle name="Co. Names_Accretion Dilution 2" xfId="276" xr:uid="{19007908-70E3-4512-835C-60A0F4F2E148}"/>
    <cellStyle name="Codigos" xfId="277" xr:uid="{9EBB721D-9B0B-4CD2-A665-58C634C471D4}"/>
    <cellStyle name="Codigos 2" xfId="6369" xr:uid="{F73B465E-B328-4BA6-9E90-70FD2E982D68}"/>
    <cellStyle name="Codigos 2 2" xfId="6370" xr:uid="{EF0ED271-E1C6-4A33-89A1-38C362D6744E}"/>
    <cellStyle name="Codigos 3" xfId="6371" xr:uid="{A2DA4DD2-3591-4187-9943-5CB7AE0ACE50}"/>
    <cellStyle name="Codigos 3 2" xfId="6372" xr:uid="{825E5767-7CD7-422D-BBBC-9B97E1E5F79A}"/>
    <cellStyle name="Codigos 4" xfId="6373" xr:uid="{66E3B12C-6284-4571-9857-074A7DB49E0A}"/>
    <cellStyle name="COL HEADINGS" xfId="278" xr:uid="{AFF949C8-0296-41F9-B920-E5C9B73D6727}"/>
    <cellStyle name="COL HEADINGS 2" xfId="279" xr:uid="{4F54B250-7341-49FE-97C9-7F4C8E1FFC36}"/>
    <cellStyle name="COL HEADINGS 2 2" xfId="280" xr:uid="{58447773-1181-4AE7-8240-0476FD3B076F}"/>
    <cellStyle name="COL HEADINGS 2 2 2" xfId="281" xr:uid="{ED7A0ACD-2B11-44CE-BDAA-CF42F02EE8E3}"/>
    <cellStyle name="COL HEADINGS 2 2 2 2" xfId="6374" xr:uid="{09783FA5-6703-44F8-87C4-FA7A5BE612DA}"/>
    <cellStyle name="COL HEADINGS 2 2 3" xfId="6375" xr:uid="{EFA778AF-4F25-4CD8-ABC9-288005695285}"/>
    <cellStyle name="COL HEADINGS 2 3" xfId="6376" xr:uid="{6C42685D-9A68-4F50-8DBD-30936E13213C}"/>
    <cellStyle name="COL HEADINGS 3" xfId="6377" xr:uid="{55D867BB-D41B-431A-84AF-8E24FAC29442}"/>
    <cellStyle name="Column Heading" xfId="6378" xr:uid="{3D443AD2-2E2C-47D0-9351-DDFAD8ACFD58}"/>
    <cellStyle name="Column Title" xfId="282" xr:uid="{4724B6F8-100D-48A3-92D7-48830ABF0D64}"/>
    <cellStyle name="Column_Title" xfId="6379" xr:uid="{FC4D40F7-55A4-425E-AFC4-44DDF265DCB8}"/>
    <cellStyle name="column1" xfId="283" xr:uid="{D2989145-BF24-4F20-B054-8A117ADC515B}"/>
    <cellStyle name="column1Big" xfId="284" xr:uid="{DCC2CF2C-8812-40F5-A3D5-60A69E0FB1EB}"/>
    <cellStyle name="column1Date" xfId="285" xr:uid="{B21504C4-8057-4570-89E5-974149264FC7}"/>
    <cellStyle name="Comma" xfId="6380" xr:uid="{A7F39E5C-FE26-4C47-A22A-171A6F9B7DAD}"/>
    <cellStyle name="Comma  - Style1" xfId="286" xr:uid="{A4193FFB-EEA9-4D76-9D4E-3231EE263D0C}"/>
    <cellStyle name="Comma  - Style1 2" xfId="287" xr:uid="{CBFAF451-88D8-4E4F-8D37-58BCC4B7E11D}"/>
    <cellStyle name="Comma  - Style1 2 2" xfId="288" xr:uid="{2E0DE56B-E88C-4951-AE87-2D10B2158695}"/>
    <cellStyle name="Comma  - Style1 3" xfId="289" xr:uid="{AA04256E-5D7D-4490-BD13-DEEFF3E84F8D}"/>
    <cellStyle name="Comma  - Style1 3 2" xfId="290" xr:uid="{4624975D-C095-41DC-889B-5BC503497E7E}"/>
    <cellStyle name="Comma  - Style1 4" xfId="291" xr:uid="{75D0C516-E4FC-49B5-9496-1950712F5B91}"/>
    <cellStyle name="Comma  - Style2" xfId="292" xr:uid="{9C73320F-BFBC-432B-91F8-B78A648AAAE2}"/>
    <cellStyle name="Comma  - Style2 2" xfId="293" xr:uid="{CB16B32F-C391-4A7F-B7FA-6C7F22073F55}"/>
    <cellStyle name="Comma  - Style2 2 2" xfId="294" xr:uid="{9563F160-28D1-47BC-B958-D8C6ACE38DA8}"/>
    <cellStyle name="Comma  - Style2 3" xfId="295" xr:uid="{EAA46AA6-BCF7-4DFC-8105-5E039B15CE8C}"/>
    <cellStyle name="Comma  - Style2 3 2" xfId="296" xr:uid="{13838FD3-3E9E-4EA7-9BC9-4CBEC8DA2F1B}"/>
    <cellStyle name="Comma  - Style2 4" xfId="297" xr:uid="{4B4880A2-0366-45D1-9AC7-E21C61C7609C}"/>
    <cellStyle name="Comma  - Style3" xfId="298" xr:uid="{3602B739-8727-425B-861C-D1C40F4A73E0}"/>
    <cellStyle name="Comma  - Style3 2" xfId="299" xr:uid="{2DC4F190-70FE-4E86-89B5-85CB8CE8D2B8}"/>
    <cellStyle name="Comma  - Style3 2 2" xfId="300" xr:uid="{FE88C75F-259C-40F9-A90E-344C28E49C4C}"/>
    <cellStyle name="Comma  - Style3 3" xfId="301" xr:uid="{97D0D337-389F-4051-B557-751C12C70D5A}"/>
    <cellStyle name="Comma  - Style3 3 2" xfId="302" xr:uid="{03732CBA-073C-46DE-870F-C11CA939BF93}"/>
    <cellStyle name="Comma  - Style3 4" xfId="303" xr:uid="{0316032D-0A13-4DB3-BF1A-4991B04F151D}"/>
    <cellStyle name="Comma  - Style4" xfId="304" xr:uid="{420A335D-BF78-4A43-858F-17622E0D4F90}"/>
    <cellStyle name="Comma  - Style4 2" xfId="305" xr:uid="{FB226247-A06A-49FC-87C6-61199F8330E9}"/>
    <cellStyle name="Comma  - Style4 2 2" xfId="306" xr:uid="{806AF7AF-E10D-40E8-9D3A-E172B8B789C7}"/>
    <cellStyle name="Comma  - Style4 3" xfId="307" xr:uid="{C0352954-2853-4E27-B478-41B627703019}"/>
    <cellStyle name="Comma  - Style4 3 2" xfId="308" xr:uid="{8430A2A2-048A-4890-8307-57CF14D86D35}"/>
    <cellStyle name="Comma  - Style4 4" xfId="309" xr:uid="{42231C35-9BE9-4020-A0A1-2C8EC201D7D6}"/>
    <cellStyle name="Comma  - Style5" xfId="310" xr:uid="{D92B5FE5-7FDD-439D-8D9B-444D9849FC1E}"/>
    <cellStyle name="Comma  - Style5 2" xfId="311" xr:uid="{E8172506-3245-499F-B0A3-D63FC434E25B}"/>
    <cellStyle name="Comma  - Style5 2 2" xfId="312" xr:uid="{51D4ABA8-BED6-4A77-AECF-12BCA65FECC5}"/>
    <cellStyle name="Comma  - Style5 3" xfId="313" xr:uid="{A956668B-CCDF-486E-BF39-CC3DCCB38DF4}"/>
    <cellStyle name="Comma  - Style5 3 2" xfId="314" xr:uid="{038A21D2-AF2F-4C42-987A-9E7D03C86421}"/>
    <cellStyle name="Comma  - Style5 4" xfId="315" xr:uid="{8BA31189-6A32-45C4-8DE7-6B8EE4702CF1}"/>
    <cellStyle name="Comma  - Style6" xfId="316" xr:uid="{4D1779FE-71D3-4180-925D-47201FEC8007}"/>
    <cellStyle name="Comma  - Style6 2" xfId="317" xr:uid="{71C84F22-EC19-4C86-94E1-BCBD5659F238}"/>
    <cellStyle name="Comma  - Style6 2 2" xfId="318" xr:uid="{74A5A7D5-B3BE-4DB8-9D78-321526E0A687}"/>
    <cellStyle name="Comma  - Style6 3" xfId="319" xr:uid="{D48596BB-4A27-44EE-BA7D-A774B4D5AE11}"/>
    <cellStyle name="Comma  - Style6 3 2" xfId="320" xr:uid="{3920CBEF-9703-41A6-86FC-4ECE9E523465}"/>
    <cellStyle name="Comma  - Style6 4" xfId="321" xr:uid="{10B3B480-7341-4D0F-979F-7537169A4798}"/>
    <cellStyle name="Comma  - Style7" xfId="322" xr:uid="{FC3FB33E-85B6-4A24-82CD-F7C5D7ED36E2}"/>
    <cellStyle name="Comma  - Style7 2" xfId="323" xr:uid="{EC7B69E7-0130-40DC-B5EE-A4A324B19AB4}"/>
    <cellStyle name="Comma  - Style7 2 2" xfId="324" xr:uid="{7E914F05-0D09-4BA8-852B-593B9CC58941}"/>
    <cellStyle name="Comma  - Style7 3" xfId="325" xr:uid="{1D333F54-6755-48DC-9D87-B225CAF4865B}"/>
    <cellStyle name="Comma  - Style7 3 2" xfId="326" xr:uid="{EC83A9B2-B2E0-42BC-AFEA-913480DAEFD9}"/>
    <cellStyle name="Comma  - Style7 4" xfId="327" xr:uid="{4652C92B-6311-4C5D-B754-2EFAA2C202AB}"/>
    <cellStyle name="Comma  - Style8" xfId="328" xr:uid="{946D8298-4377-45BF-BE39-F66F5ACD8581}"/>
    <cellStyle name="Comma  - Style8 2" xfId="329" xr:uid="{86222EAA-8E52-478E-A265-5DBE468BDFD2}"/>
    <cellStyle name="Comma  - Style8 2 2" xfId="330" xr:uid="{4B9B5CAD-91AA-4FBC-87BF-FCED2BCCD15F}"/>
    <cellStyle name="Comma  - Style8 3" xfId="331" xr:uid="{3533E0CA-60AF-4276-941C-F7374DD44D6D}"/>
    <cellStyle name="Comma  - Style8 3 2" xfId="332" xr:uid="{38BC782E-83BE-48E5-AB2D-1B8D02BFDD39}"/>
    <cellStyle name="Comma  - Style8 4" xfId="333" xr:uid="{724D73F2-75B5-4E8D-8C1D-9E50FE08B71F}"/>
    <cellStyle name="Comma [0.0]" xfId="334" xr:uid="{E60527C3-C3A4-4849-B56B-6329149A664A}"/>
    <cellStyle name="Comma [0]" xfId="6381" xr:uid="{F799E27D-2294-426C-A728-21600450A971}"/>
    <cellStyle name="Comma [0] 2" xfId="6382" xr:uid="{F16DFE1A-6641-4348-A624-6246593C743C}"/>
    <cellStyle name="Comma [1]" xfId="335" xr:uid="{46225A2F-06CE-4B80-91EF-962D20F2BAA4}"/>
    <cellStyle name="Comma [2]" xfId="336" xr:uid="{2FF655E9-EA54-4CD4-9CAF-70075E6BE596}"/>
    <cellStyle name="Comma 0" xfId="337" xr:uid="{AD396665-2580-45C8-BC61-DB0CFD470BEF}"/>
    <cellStyle name="Comma 0.0" xfId="6383" xr:uid="{A3BA889B-DC56-49F2-93F8-232E506E5A06}"/>
    <cellStyle name="Comma 0.00" xfId="6384" xr:uid="{E59B936F-0C96-4332-AC27-A3F001D7B908}"/>
    <cellStyle name="Comma 0.000" xfId="6385" xr:uid="{F6C3DF53-8A20-4C11-A8F1-693BDA0E065A}"/>
    <cellStyle name="Comma 10" xfId="338" xr:uid="{8F8C8FB9-0473-4405-89C8-B44CF7836C41}"/>
    <cellStyle name="Comma 11" xfId="339" xr:uid="{6803472B-9B35-4CA9-8878-7085186B32C4}"/>
    <cellStyle name="Comma 12" xfId="340" xr:uid="{B03DCDB1-B19D-4E40-977C-75EB9EEFD6B1}"/>
    <cellStyle name="Comma 13" xfId="341" xr:uid="{F1390D04-1794-4A39-A2D6-DC583500E0D7}"/>
    <cellStyle name="Comma 13 2" xfId="342" xr:uid="{ED402085-3831-4AF1-9834-CCE856D8F48E}"/>
    <cellStyle name="Comma 14" xfId="343" xr:uid="{6BB038E8-D8B6-4E6B-9B26-9540E29C8C79}"/>
    <cellStyle name="Comma 14 2" xfId="344" xr:uid="{9E4F48F4-CFEF-41D9-84E2-06D704B173E5}"/>
    <cellStyle name="Comma 15" xfId="345" xr:uid="{E2996A12-CC9A-45C4-B2AD-D4C8ECFDD202}"/>
    <cellStyle name="Comma 15 2" xfId="346" xr:uid="{360794C5-0B8A-4AA0-999E-647FF52F0EA4}"/>
    <cellStyle name="Comma 16" xfId="347" xr:uid="{E4B0F528-3406-4AAC-B46A-07FB755624D9}"/>
    <cellStyle name="Comma 16 2" xfId="348" xr:uid="{CE56BA0F-CC2D-4B5D-8083-74750D4EFDC7}"/>
    <cellStyle name="Comma 17" xfId="349" xr:uid="{358FBDAA-7A79-4E90-BF4D-0A797C300A89}"/>
    <cellStyle name="Comma 17 2" xfId="350" xr:uid="{558B3D78-58F1-4634-840D-A0B7BE4908B6}"/>
    <cellStyle name="Comma 18" xfId="351" xr:uid="{84642551-6D08-4939-97C5-87716B89C809}"/>
    <cellStyle name="Comma 18 2" xfId="352" xr:uid="{69E3039A-7F3E-4D87-9EAF-A23A7676C44C}"/>
    <cellStyle name="Comma 19" xfId="353" xr:uid="{F2DA4C1B-5A0C-4CFE-848D-F019F44322E5}"/>
    <cellStyle name="Comma 19 2" xfId="354" xr:uid="{C1AD1039-42B6-431A-AE48-20B39B7E2E8A}"/>
    <cellStyle name="Comma 2" xfId="355" xr:uid="{9DD4A536-5815-47B3-9B82-26FE55050C81}"/>
    <cellStyle name="Comma 2 10" xfId="356" xr:uid="{B96A0E62-0D80-4BCE-94B2-21ACEC678312}"/>
    <cellStyle name="Comma 2 11" xfId="357" xr:uid="{74832584-7394-4C0C-A569-D2678CB97AF9}"/>
    <cellStyle name="Comma 2 11 2" xfId="358" xr:uid="{4AC00E89-7941-4A2D-BBB1-EA00641D0488}"/>
    <cellStyle name="Comma 2 12" xfId="359" xr:uid="{92025C57-C61D-4B91-BFE2-58FED6786044}"/>
    <cellStyle name="Comma 2 12 2" xfId="360" xr:uid="{02500A82-7634-4B9C-AD71-9E636C42E341}"/>
    <cellStyle name="Comma 2 12 2 2" xfId="361" xr:uid="{9350F3AD-2652-48E9-BC08-C3BB93580898}"/>
    <cellStyle name="Comma 2 12 3" xfId="362" xr:uid="{06295FBF-5832-4DDA-8876-1A1F09B85700}"/>
    <cellStyle name="Comma 2 13" xfId="363" xr:uid="{10AD6E86-244E-45B2-BD6D-1D009D15AEF4}"/>
    <cellStyle name="Comma 2 14" xfId="6386" xr:uid="{B5117EBB-E16A-424D-8BAB-0519C6B83F06}"/>
    <cellStyle name="Comma 2 2" xfId="364" xr:uid="{10328D3F-7BF7-41B8-8829-50C8072EF8DE}"/>
    <cellStyle name="Comma 2 2 10" xfId="365" xr:uid="{51E7EB66-60DD-4AB0-93B4-3FDBDCF31324}"/>
    <cellStyle name="Comma 2 2 10 2" xfId="366" xr:uid="{BF4BAFFC-6B61-404C-B768-4DEC826E9D41}"/>
    <cellStyle name="Comma 2 2 2" xfId="367" xr:uid="{ACB170B8-5B67-41C3-9510-4D43790DDDAE}"/>
    <cellStyle name="Comma 2 2 2 2" xfId="368" xr:uid="{1A9B943A-CBF3-4EAB-9A32-084144D28DBC}"/>
    <cellStyle name="Comma 2 2 2 2 2" xfId="369" xr:uid="{79F5B4EF-FCD5-4EA0-B59C-F3287747F47A}"/>
    <cellStyle name="Comma 2 2 2 3" xfId="370" xr:uid="{549EDC8D-8C73-4063-A996-E45A2043A9AE}"/>
    <cellStyle name="Comma 2 2 3" xfId="371" xr:uid="{6AAD9FAD-2019-49DE-895D-8F931E9CAC6E}"/>
    <cellStyle name="Comma 2 2 3 2" xfId="372" xr:uid="{1BE07672-F799-446C-AE85-415E2C9C99E9}"/>
    <cellStyle name="Comma 2 2 4" xfId="373" xr:uid="{766C33F8-9D5D-4CE9-9F44-9030911EB4CF}"/>
    <cellStyle name="Comma 2 2 4 2" xfId="374" xr:uid="{3F004087-9EB0-4F13-AB30-AFF784E9FCA8}"/>
    <cellStyle name="Comma 2 2 5" xfId="375" xr:uid="{0EE3271F-9D51-4790-A974-4313C65EEA69}"/>
    <cellStyle name="Comma 2 2 5 2" xfId="376" xr:uid="{C57790BE-811F-4066-A15C-0250FBBCE948}"/>
    <cellStyle name="Comma 2 2 6" xfId="377" xr:uid="{DEF7F8A7-8D43-42AB-A7D5-E6DB5A6EDBEB}"/>
    <cellStyle name="Comma 2 2 6 2" xfId="378" xr:uid="{C81FA946-277E-4F2F-AB14-1A5B7AFF62D3}"/>
    <cellStyle name="Comma 2 2 7" xfId="379" xr:uid="{8DC79DEA-7479-4E39-9229-28FDE545F66C}"/>
    <cellStyle name="Comma 2 2 7 2" xfId="380" xr:uid="{F470B1F1-A56C-4B8E-A606-B1A6FBB11C06}"/>
    <cellStyle name="Comma 2 2 8" xfId="381" xr:uid="{9E148675-04B6-4BD0-AD44-C427A63C04DF}"/>
    <cellStyle name="Comma 2 2 8 2" xfId="382" xr:uid="{AEAC32A8-FA62-48E4-B1B0-5431A2354D87}"/>
    <cellStyle name="Comma 2 2 9" xfId="383" xr:uid="{6C7C2888-E1F0-43C2-B208-3F7796BEE354}"/>
    <cellStyle name="Comma 2 2 9 2" xfId="384" xr:uid="{F86B2D4F-306F-44AD-A415-58863827F86A}"/>
    <cellStyle name="Comma 2 3" xfId="385" xr:uid="{8D5AA7E2-461C-4278-92E6-8A0CB11171D5}"/>
    <cellStyle name="Comma 2 4" xfId="386" xr:uid="{FDC120E2-A6F3-4C44-B11B-10C5688EDA49}"/>
    <cellStyle name="Comma 2 5" xfId="387" xr:uid="{54002BCB-6CD3-40DD-82C3-A00BB132E6C8}"/>
    <cellStyle name="Comma 2 6" xfId="388" xr:uid="{FDC4E7C5-1856-44A4-BB83-0D0A07665323}"/>
    <cellStyle name="Comma 2 7" xfId="389" xr:uid="{D5357518-82CC-47D2-A3D5-02929A912B08}"/>
    <cellStyle name="Comma 2 8" xfId="390" xr:uid="{D63AF214-A7E8-4182-A887-29B111C4FCA0}"/>
    <cellStyle name="Comma 2 9" xfId="391" xr:uid="{4F3AC593-6519-4CDC-9457-9492DFACF564}"/>
    <cellStyle name="Comma 2_1 São Martinho SA - Consolidação Março 10" xfId="6387" xr:uid="{2200F02C-70D0-4F70-AACC-BD00EAD0C374}"/>
    <cellStyle name="Comma 20" xfId="392" xr:uid="{4F5B6215-EB3F-4AA7-953A-E6687A323707}"/>
    <cellStyle name="Comma 20 2" xfId="393" xr:uid="{0D9E1C39-EEEA-4080-AB3D-2FF36477870F}"/>
    <cellStyle name="Comma 21" xfId="394" xr:uid="{15381E01-360E-4D7C-8409-8C02F0A8CFA1}"/>
    <cellStyle name="Comma 21 2" xfId="395" xr:uid="{7AF6FC23-7DF4-49D8-A111-E1E2457DAA31}"/>
    <cellStyle name="Comma 22" xfId="396" xr:uid="{724B3E39-A075-4746-A789-794697765ED7}"/>
    <cellStyle name="Comma 22 2" xfId="397" xr:uid="{705D83A0-34B1-4370-A96E-902142E7E1C5}"/>
    <cellStyle name="Comma 23" xfId="398" xr:uid="{582E632A-FD5D-4E1E-B6EE-59B73C3193E5}"/>
    <cellStyle name="Comma 23 2" xfId="399" xr:uid="{D93564AC-8F37-4A5C-8227-27DFDFA91094}"/>
    <cellStyle name="Comma 24" xfId="6388" xr:uid="{22E3AEBD-9ADB-4532-A7B8-BD82D62D0DDB}"/>
    <cellStyle name="Comma 25" xfId="6389" xr:uid="{7FE54C0D-4FFE-40D2-8D2A-D7F20B3AEF0E}"/>
    <cellStyle name="Comma 26" xfId="6390" xr:uid="{7BBEA442-DD51-4A45-ADB4-9E484ED45250}"/>
    <cellStyle name="Comma 27" xfId="6391" xr:uid="{AFA91B2F-4B98-499A-B461-43B7653BB874}"/>
    <cellStyle name="Comma 28" xfId="6392" xr:uid="{A2E0BD0B-BBA8-45AF-8190-0FDC08379CC8}"/>
    <cellStyle name="Comma 29" xfId="6393" xr:uid="{67AC0F7A-E794-45BF-95CE-DFC4006447C2}"/>
    <cellStyle name="Comma 3" xfId="400" xr:uid="{AE8CB454-E984-47E3-A57F-2C8F8D3E616F}"/>
    <cellStyle name="Comma 3 2" xfId="401" xr:uid="{40C5A875-2135-4A88-9DAE-681060B13C17}"/>
    <cellStyle name="Comma 3 2 2" xfId="402" xr:uid="{C2F3FC72-0CAD-458D-8A7D-5EF224181BBE}"/>
    <cellStyle name="Comma 3 3" xfId="403" xr:uid="{10FA1897-0B2B-44F5-B712-5E18A2D41160}"/>
    <cellStyle name="Comma 3 3 2" xfId="404" xr:uid="{A00A3193-BF50-48CB-9EE9-1F2D95BFBC8F}"/>
    <cellStyle name="Comma 3 4" xfId="405" xr:uid="{F67E73FA-A0E8-4152-A5A1-3826B8CA5B14}"/>
    <cellStyle name="Comma 3 4 2" xfId="406" xr:uid="{07F7E4A9-5DD3-4314-AF41-630318F39216}"/>
    <cellStyle name="Comma 3 5" xfId="407" xr:uid="{FB31950C-4E7E-4216-ACFA-D10F6791FEFC}"/>
    <cellStyle name="Comma 3 5 2" xfId="408" xr:uid="{1853517B-814B-481E-92B5-40D1B8DF0B92}"/>
    <cellStyle name="Comma 3 6" xfId="409" xr:uid="{F8E984F1-E11B-450A-B970-7555074B268A}"/>
    <cellStyle name="Comma 3 6 2" xfId="410" xr:uid="{21DBBD4E-5B17-48BB-94F0-D10100B5241C}"/>
    <cellStyle name="Comma 3 7" xfId="6394" xr:uid="{9E3D6F0D-30A1-4F29-BAC9-9792A5E1F24D}"/>
    <cellStyle name="Comma 30" xfId="6395" xr:uid="{F55DF77C-BBB6-4551-B881-51458AA90CB8}"/>
    <cellStyle name="Comma 31" xfId="6396" xr:uid="{73718854-932E-4629-9E07-5739AF4CD284}"/>
    <cellStyle name="Comma 32" xfId="6397" xr:uid="{E10CA80B-1A28-4759-B9E4-00D5DF91580F}"/>
    <cellStyle name="Comma 33" xfId="6398" xr:uid="{410D0B93-5979-4800-8D92-4479059107F2}"/>
    <cellStyle name="Comma 34" xfId="6399" xr:uid="{0BF8B7F3-2984-4DA8-B3DF-69E91D14750E}"/>
    <cellStyle name="Comma 35" xfId="6400" xr:uid="{9030D3AC-1A28-4F6C-9332-178EB9ED5F53}"/>
    <cellStyle name="Comma 36" xfId="6401" xr:uid="{A31C9E60-679F-44FD-A9A6-F3DA6590504F}"/>
    <cellStyle name="Comma 37" xfId="6402" xr:uid="{ED6C50C6-C54E-45A6-802C-E05E6D1CFB4B}"/>
    <cellStyle name="Comma 38" xfId="6403" xr:uid="{69219158-AE40-44F1-8C05-4F6F5B143269}"/>
    <cellStyle name="Comma 39" xfId="6404" xr:uid="{CAB7B707-6928-42F8-8701-C25804590E4E}"/>
    <cellStyle name="Comma 4" xfId="411" xr:uid="{8C3A6738-563A-45AC-9A02-DDE64E5A7E67}"/>
    <cellStyle name="Comma 4 2" xfId="412" xr:uid="{3B7A04AB-B08F-4CD2-9206-0579B801D848}"/>
    <cellStyle name="Comma 4 2 2" xfId="413" xr:uid="{5E4548A9-A063-4685-8153-FC05F4345181}"/>
    <cellStyle name="Comma 4 3" xfId="414" xr:uid="{6AB89BC7-D951-4F87-94D2-EF083E988EED}"/>
    <cellStyle name="Comma 4 3 2" xfId="415" xr:uid="{3A423A96-5766-48FA-8686-CE4FCD453A39}"/>
    <cellStyle name="Comma 4 4" xfId="416" xr:uid="{8BCA0290-A413-4BC7-9C02-2E2B7580329F}"/>
    <cellStyle name="Comma 4 4 2" xfId="417" xr:uid="{D15934BB-4AB0-4363-8ECC-5DEDA9006AEA}"/>
    <cellStyle name="Comma 4 5" xfId="418" xr:uid="{9F93A086-21BF-4152-AC10-14056412E899}"/>
    <cellStyle name="Comma 4 5 2" xfId="419" xr:uid="{C23C5F61-1F4F-4E3B-9122-7EB5B54DE037}"/>
    <cellStyle name="Comma 4 6" xfId="420" xr:uid="{9D8724DB-F94B-4531-B94D-33E40447AF92}"/>
    <cellStyle name="Comma 4 6 2" xfId="421" xr:uid="{3A7849CE-7556-48C8-8926-751338DE5826}"/>
    <cellStyle name="Comma 40" xfId="6405" xr:uid="{147AE425-DCB5-43ED-A212-10DB74FF7BC8}"/>
    <cellStyle name="Comma 41" xfId="6406" xr:uid="{E016FA74-D99E-44F5-A5CC-AB3A47FF1141}"/>
    <cellStyle name="Comma 42" xfId="6407" xr:uid="{D32EECFB-E87A-4F3B-AFD8-19ACCE234EA9}"/>
    <cellStyle name="Comma 5" xfId="422" xr:uid="{CBE718A4-EE14-4CD5-B65F-D74FE7C228B5}"/>
    <cellStyle name="Comma 6" xfId="423" xr:uid="{9EEDB69F-7FB3-4D43-9858-19501FDB736F}"/>
    <cellStyle name="Comma 7" xfId="424" xr:uid="{37B7F6D6-FB95-46CF-AF25-1F08C4473103}"/>
    <cellStyle name="Comma 8" xfId="425" xr:uid="{E07DDE0B-2A4D-4403-8F0A-88DB62D4C785}"/>
    <cellStyle name="Comma 8 2" xfId="426" xr:uid="{56AE5BCD-65FC-4683-B4CB-AD5644252239}"/>
    <cellStyle name="Comma 9" xfId="427" xr:uid="{650D4DE1-142C-4874-9B0F-9161DC018F5F}"/>
    <cellStyle name="Comma 9 2" xfId="428" xr:uid="{87A0B0E3-9787-40D8-817D-DD55E9C1D484}"/>
    <cellStyle name="Comma.2" xfId="429" xr:uid="{30E87C4F-BDB0-4A7C-9DF3-A620C0A6DEB2}"/>
    <cellStyle name="Comma.2 2" xfId="430" xr:uid="{A743B2FC-7E6A-42C3-B4AE-215B0AD876AA}"/>
    <cellStyle name="Comma.2 2 2" xfId="431" xr:uid="{1E94C290-0C9D-4A46-B5EE-12D6D69923F9}"/>
    <cellStyle name="Comma.2 3" xfId="432" xr:uid="{F40021C5-DBEA-4C61-B2FC-762004C82083}"/>
    <cellStyle name="Comma.2 3 2" xfId="433" xr:uid="{04782072-F63B-4709-9098-5BDC4AA0CD97}"/>
    <cellStyle name="Comma.2 4" xfId="434" xr:uid="{8AADA9BD-B89C-4AC4-B2D7-6B7FFF13AFB3}"/>
    <cellStyle name="Comma_1510 Unit. (2)" xfId="6408" xr:uid="{A490CCD9-87E5-4771-875E-5C675BDE2A2F}"/>
    <cellStyle name="Comma0" xfId="435" xr:uid="{F3F001AD-05CD-490E-BDC9-1A3112EDAED0}"/>
    <cellStyle name="Comma0 - Estilo2" xfId="436" xr:uid="{17853897-AA7F-4401-B69A-2FAEC88E5DF7}"/>
    <cellStyle name="Comma0 - Modelo1" xfId="437" xr:uid="{52079C24-F81F-4C96-94C8-F3D712D6689C}"/>
    <cellStyle name="Comma0 - Modelo1 2" xfId="6409" xr:uid="{10CBCF1E-92BB-4CBF-8ED1-597C8002CA1C}"/>
    <cellStyle name="Comma0 - Modelo1 3" xfId="6410" xr:uid="{11F3EC5E-2276-4D7F-A7EF-A654996C03FE}"/>
    <cellStyle name="Comma0 - Style1" xfId="438" xr:uid="{0D59E409-6C57-408E-8627-C81165B6E4FD}"/>
    <cellStyle name="Comma0 - Style1 2" xfId="6411" xr:uid="{2AF2419B-1102-41A9-B19D-EB2210B0115A}"/>
    <cellStyle name="Comma0 - Style1 3" xfId="6412" xr:uid="{D7E174CD-1C06-4FCB-9033-F4CE8255A44E}"/>
    <cellStyle name="Comma0 10" xfId="6413" xr:uid="{206C6982-947E-4100-B7BD-2FE3511A9CC8}"/>
    <cellStyle name="Comma0 11" xfId="6414" xr:uid="{17CE08CA-7338-4CF9-926D-934075FE00DC}"/>
    <cellStyle name="Comma0 12" xfId="6415" xr:uid="{19B662E1-A823-44AF-A04F-361ED2C3709F}"/>
    <cellStyle name="Comma0 13" xfId="6416" xr:uid="{B97F9468-D559-4AEB-8E48-F74C1E98EB6D}"/>
    <cellStyle name="Comma0 14" xfId="6417" xr:uid="{90C3D637-A782-4B57-A486-9567DA1BB51C}"/>
    <cellStyle name="Comma0 2" xfId="439" xr:uid="{D51E1BA4-61C9-4805-8B01-B41C24D781B9}"/>
    <cellStyle name="Comma0 2 2" xfId="440" xr:uid="{033B1E7E-AE59-4425-867F-8E6FD0466042}"/>
    <cellStyle name="Comma0 2 2 2" xfId="6418" xr:uid="{F79AA201-7224-439C-97D8-6025F8FF0DAB}"/>
    <cellStyle name="Comma0 2 2 3" xfId="6419" xr:uid="{6BE3AE8A-87E3-4E02-B66B-10342C683E5A}"/>
    <cellStyle name="Comma0 3" xfId="441" xr:uid="{CCFF7F8C-F3C9-440B-A7EB-D7838049A8EA}"/>
    <cellStyle name="Comma0 3 2" xfId="442" xr:uid="{8C23DB08-BB0C-48F6-999D-3CDF9C995A8B}"/>
    <cellStyle name="Comma0 4" xfId="443" xr:uid="{B1AA3E7C-6E52-4570-8B74-29C04683F391}"/>
    <cellStyle name="Comma0 4 2" xfId="6420" xr:uid="{4517866B-F458-47EF-8AEF-524BAE27E5A2}"/>
    <cellStyle name="Comma0 4 3" xfId="6421" xr:uid="{417339F3-C5A2-4A7A-AD90-4844F8AB7C3F}"/>
    <cellStyle name="Comma0 5" xfId="6422" xr:uid="{2CF421A2-8BCB-4AEF-923F-D4305B8F3E0B}"/>
    <cellStyle name="Comma0 5 2" xfId="6423" xr:uid="{74CA0B67-D0A7-4E10-9643-F7F5054BE526}"/>
    <cellStyle name="Comma0 5 3" xfId="6424" xr:uid="{25779A36-DCFE-4235-84FE-5B5ECCCCB6C0}"/>
    <cellStyle name="Comma0 6" xfId="6425" xr:uid="{2B798549-E665-494A-AA25-CBDCE2E42A86}"/>
    <cellStyle name="Comma0 6 2" xfId="6426" xr:uid="{692B12C2-45E1-4490-855A-503B88CBBDEC}"/>
    <cellStyle name="Comma0 6 3" xfId="6427" xr:uid="{C7174040-ACAF-4698-AF72-895DCE95FA24}"/>
    <cellStyle name="Comma0 7" xfId="6428" xr:uid="{CB039964-EAB8-47C0-B086-D12DF73BF288}"/>
    <cellStyle name="Comma0 8" xfId="6429" xr:uid="{5B5CEE11-1394-446C-BB6C-A38968FF6A68}"/>
    <cellStyle name="Comma0 9" xfId="6430" xr:uid="{D6E1DC26-8A3E-4E48-8645-9C8FC17EC280}"/>
    <cellStyle name="Comma0_Consumer Comps 2006.03.08_v2" xfId="444" xr:uid="{F627FF55-F43F-439A-B433-3C6E44C8C48D}"/>
    <cellStyle name="Comma1 - Modelo2" xfId="445" xr:uid="{6646C6B8-B9C0-44B7-B50B-9C7592460108}"/>
    <cellStyle name="Comma1 - Modelo2 2" xfId="6431" xr:uid="{B0CFABFA-8277-4765-9AAC-6E11DD980D92}"/>
    <cellStyle name="Comma1 - Modelo2 3" xfId="6432" xr:uid="{09EC6792-6D35-4F26-A77B-A913C7E04C10}"/>
    <cellStyle name="Comma1 - Style2" xfId="446" xr:uid="{37EF964F-54EB-489C-8157-FDBC35327B5E}"/>
    <cellStyle name="Comma1 - Style2 2" xfId="6433" xr:uid="{657AA4A5-657C-4950-9A03-3BEA51128BF5}"/>
    <cellStyle name="Comma1 - Style2 3" xfId="6434" xr:uid="{D72E6A53-C916-4A70-A88F-51A2ACE08549}"/>
    <cellStyle name="Commentaire" xfId="6435" xr:uid="{0772340A-6DDA-4A86-B2FB-C9C58EE49953}"/>
    <cellStyle name="Commentaire 2" xfId="6436" xr:uid="{8B5B0DD6-0EFD-4519-B261-14B670F4A782}"/>
    <cellStyle name="Commentaire 3" xfId="6437" xr:uid="{09E22F7F-73C3-42EC-BB6D-E0ECD7D3F8A5}"/>
    <cellStyle name="Commentaire 4" xfId="6438" xr:uid="{03198875-D3EE-4983-B9D9-4C6D38309996}"/>
    <cellStyle name="Company" xfId="447" xr:uid="{5BBB6862-EA25-418F-AFF1-236712C1FA96}"/>
    <cellStyle name="Company Name" xfId="6439" xr:uid="{3F6C2829-2F12-4D61-817F-E56FDEC4D9D9}"/>
    <cellStyle name="Company Name 2" xfId="6440" xr:uid="{2EC73D82-6030-495A-A219-A80449F7AA36}"/>
    <cellStyle name="Company Name 3" xfId="6441" xr:uid="{4624EB4D-DA46-493B-A0B5-632FF37FB843}"/>
    <cellStyle name="Conferência" xfId="448" xr:uid="{64BF01BA-136C-4585-8046-1577ADF28EBB}"/>
    <cellStyle name="Conferência 2" xfId="449" xr:uid="{AC476131-8333-412D-BD3F-48268E865BF8}"/>
    <cellStyle name="Conferência 2 2" xfId="450" xr:uid="{73457BD5-DF63-49A0-956E-97FD6D8B6755}"/>
    <cellStyle name="Conferência 2 2 2" xfId="6442" xr:uid="{F565ADC7-D5CE-4337-AAB9-21784F98B298}"/>
    <cellStyle name="Conferência 2 2 3" xfId="6443" xr:uid="{3AC8E225-DF54-4F46-9D23-2AC83DC239F6}"/>
    <cellStyle name="Conferência 3" xfId="451" xr:uid="{963EBEB0-B158-4EC6-93F4-706CE0DEA60C}"/>
    <cellStyle name="Conferência 3 2" xfId="452" xr:uid="{65347C8D-FD8E-49A9-A164-120810C5F429}"/>
    <cellStyle name="Conferência 4" xfId="453" xr:uid="{3141CC5B-BD27-4229-958D-05CAFC81868B}"/>
    <cellStyle name="Conferência 4 2" xfId="6444" xr:uid="{057D392D-D641-4723-AD59-734DC3EFEAD8}"/>
    <cellStyle name="Conferência 4 3" xfId="6445" xr:uid="{EA8A2F96-875E-4D4E-B80E-EE87B010E9F1}"/>
    <cellStyle name="Control" xfId="454" xr:uid="{35FAF73F-11DF-49F1-980B-AD1769BABF3C}"/>
    <cellStyle name="ControlFormular" xfId="455" xr:uid="{1D3ED258-3128-44EC-A55C-935BC5E8DE34}"/>
    <cellStyle name="Cor1" xfId="6446" xr:uid="{E0D5A568-BE32-466F-8BDD-C58D66F05AFF}"/>
    <cellStyle name="Cor2" xfId="6447" xr:uid="{B3E584E5-4EF8-474A-9697-732CA060F646}"/>
    <cellStyle name="Cor3" xfId="6448" xr:uid="{203684AD-C2ED-4C23-9B20-FAC5E621A8AD}"/>
    <cellStyle name="Cor4" xfId="6449" xr:uid="{4A5B6B92-A7CF-4B62-A468-5CD31615887F}"/>
    <cellStyle name="Cor5" xfId="6450" xr:uid="{46853A38-4977-4F63-9068-EC8199A3F499}"/>
    <cellStyle name="Cor6" xfId="6451" xr:uid="{857E49C3-E8E1-4355-AC25-2486AE7E1DD9}"/>
    <cellStyle name="Correcto" xfId="6452" xr:uid="{0F4E55DD-B8F1-481F-A653-E1BBD9819A10}"/>
    <cellStyle name="Cuadro 1" xfId="6453" xr:uid="{BA9E3F20-0911-4494-B881-92F5952FE58A}"/>
    <cellStyle name="Cuadro 1 2" xfId="6454" xr:uid="{7C41E976-EEE8-45F2-9F1E-1D83AE725BE5}"/>
    <cellStyle name="Curren - Style2" xfId="6455" xr:uid="{192F81EE-E838-40A3-A1E3-F8B0E88BE2E2}"/>
    <cellStyle name="Currency" xfId="6456" xr:uid="{459EC6E0-6925-4334-9A8D-CB39E60F8B84}"/>
    <cellStyle name="Currency [0]" xfId="6457" xr:uid="{4AD4461D-CF05-419D-924D-3C39EA14828B}"/>
    <cellStyle name="Currency [0] 2" xfId="6458" xr:uid="{62E3FA01-3F65-4359-AB45-4609C66D9A15}"/>
    <cellStyle name="Currency [0] U" xfId="456" xr:uid="{2D30BC55-319E-479F-A71B-AF8A143270CE}"/>
    <cellStyle name="Currency [1]" xfId="457" xr:uid="{C1E790F0-3E53-4A0C-8E82-96F77FC8A92E}"/>
    <cellStyle name="Currency [2]" xfId="458" xr:uid="{5F4B0347-B4F1-4347-8356-4375BB23E109}"/>
    <cellStyle name="Currency [2] 2" xfId="6459" xr:uid="{C37477C1-E20E-479B-9F38-BD1872EAA5A5}"/>
    <cellStyle name="Currency [2] 2 2" xfId="6460" xr:uid="{BDC23750-0105-4971-AA4A-65CA31A603AC}"/>
    <cellStyle name="Currency [2] 2 3" xfId="6461" xr:uid="{EE621AE5-ACBB-40EE-8983-EDA54F0BC578}"/>
    <cellStyle name="Currency [2] 3" xfId="6462" xr:uid="{9D9DF114-860B-421A-BD14-41C5FF7BF120}"/>
    <cellStyle name="Currency [2] 4" xfId="6463" xr:uid="{A70453CC-27D2-4FD4-B34E-BF63F4198F20}"/>
    <cellStyle name="Currency [2] U" xfId="459" xr:uid="{F32F6CDB-0414-4163-B95D-FC5F21816D22}"/>
    <cellStyle name="Currency 0" xfId="460" xr:uid="{5A4BD989-CE0E-4FA9-9AB6-537E07C8CD2D}"/>
    <cellStyle name="Currency 0.0" xfId="6464" xr:uid="{19930451-0E76-4468-B2FB-531D01865D03}"/>
    <cellStyle name="Currency 0.00" xfId="6465" xr:uid="{D44DE050-2F50-4FB3-A938-B95EE08AB687}"/>
    <cellStyle name="Currency 0.000" xfId="6466" xr:uid="{9489AF94-AEC2-4C20-B27F-0AAAFC8C92DD}"/>
    <cellStyle name="Currency 10" xfId="461" xr:uid="{D5357617-299B-4D58-A3D0-1228A97A849B}"/>
    <cellStyle name="Currency 10 2" xfId="462" xr:uid="{E1DF6339-4A58-4576-ABF7-5EF19E903ACB}"/>
    <cellStyle name="Currency 11" xfId="463" xr:uid="{8D1C3035-BACB-44F7-A53E-303502ABA920}"/>
    <cellStyle name="Currency 11 2" xfId="464" xr:uid="{9D35F77A-C01F-4868-9F53-77A708EBB620}"/>
    <cellStyle name="Currency 12" xfId="465" xr:uid="{FB00F198-564C-4253-A321-DD15D7C3F10C}"/>
    <cellStyle name="Currency 12 2" xfId="466" xr:uid="{BB3E0FE9-9D00-41F0-BB73-2E1C6CB22DAD}"/>
    <cellStyle name="Currency 13" xfId="467" xr:uid="{26849498-F642-4F18-A756-D1EBAF1A801A}"/>
    <cellStyle name="Currency 13 2" xfId="468" xr:uid="{8D86FAEB-B964-4C23-8134-3D38C14F0667}"/>
    <cellStyle name="Currency 2" xfId="469" xr:uid="{C902DD41-22D3-4900-AB55-232CAA1E8CAB}"/>
    <cellStyle name="Currency 2 2" xfId="470" xr:uid="{645B530F-5ABD-4342-BAD9-AE8DAE765D66}"/>
    <cellStyle name="Currency 3" xfId="471" xr:uid="{D8F7C4B4-6CED-447B-BA36-EE5D9649197D}"/>
    <cellStyle name="Currency 3 2" xfId="472" xr:uid="{8D78AC59-C7C1-4A8A-A53A-48B99635B798}"/>
    <cellStyle name="Currency 4" xfId="473" xr:uid="{F5474F86-A292-43B1-9E00-C116855DC741}"/>
    <cellStyle name="Currency 5" xfId="474" xr:uid="{7DC8BD23-0942-4B96-8B2C-463D02D2A466}"/>
    <cellStyle name="Currency 5 2" xfId="475" xr:uid="{BF8C20FC-3EBB-4572-9E32-12BF24624C38}"/>
    <cellStyle name="Currency 6" xfId="476" xr:uid="{CBDFAE19-CE75-4475-B7B5-2152DD6DD13D}"/>
    <cellStyle name="Currency 6 2" xfId="477" xr:uid="{DAEE3E17-F06C-48C0-958F-8C1942BAD049}"/>
    <cellStyle name="Currency 7" xfId="478" xr:uid="{CB48F92A-A174-4972-9C5F-E5C382F511C3}"/>
    <cellStyle name="Currency 7 2" xfId="479" xr:uid="{C17E9CA5-1991-4C36-99D2-1BC3D75D457D}"/>
    <cellStyle name="Currency 8" xfId="480" xr:uid="{F84781A0-769D-4F95-95F7-381C6C1B5282}"/>
    <cellStyle name="Currency 8 2" xfId="481" xr:uid="{802EECBB-6021-4E25-862D-290EA91E6DCE}"/>
    <cellStyle name="Currency 9" xfId="482" xr:uid="{7825B1C9-9F41-4A23-A130-392CB5A27379}"/>
    <cellStyle name="Currency 9 2" xfId="483" xr:uid="{241BE430-8CCB-4083-8306-DB85B39EDA5F}"/>
    <cellStyle name="Currency_1510 Unit. (2)" xfId="6467" xr:uid="{6545C897-144B-445D-B707-91B740A7B69D}"/>
    <cellStyle name="Currency0" xfId="484" xr:uid="{9CF6D9B2-ABED-4D7F-93F7-1CC43CB6DDB9}"/>
    <cellStyle name="Currency0 2" xfId="485" xr:uid="{55BD14A6-82D8-4685-94F7-707FEDFE67A8}"/>
    <cellStyle name="Currency0 2 2" xfId="486" xr:uid="{7F26A049-48BB-4F23-AC0D-D639695C3E6E}"/>
    <cellStyle name="Currency0 3" xfId="487" xr:uid="{DF956F13-6443-4309-9C6E-7763F58D9F8B}"/>
    <cellStyle name="Currency0 3 2" xfId="488" xr:uid="{E063E771-5F17-4A07-AF6C-0A5D23CC3AC7}"/>
    <cellStyle name="Currency0 4" xfId="489" xr:uid="{772364CA-D36E-4B6C-805A-4EC18BFDBA12}"/>
    <cellStyle name="Currency0 4 2" xfId="6468" xr:uid="{4E4FA3BD-43E3-49BA-B523-018692FD7C7E}"/>
    <cellStyle name="Currency0 4 3" xfId="6469" xr:uid="{EB5AB975-1C74-4B5B-B203-6DC466EBAE66}"/>
    <cellStyle name="Currency2" xfId="490" xr:uid="{53AAABAE-A90B-41B7-B306-1662FBD4B270}"/>
    <cellStyle name="CustomStyle1" xfId="491" xr:uid="{2895E78F-329E-454F-9D3F-C0749ABFE4A5}"/>
    <cellStyle name="CustomStyle1 2" xfId="492" xr:uid="{B659F84E-6152-4772-9581-33977F9B1383}"/>
    <cellStyle name="CustomStyle1 2 2" xfId="493" xr:uid="{1D22C9E9-73B2-454E-8052-E55A25838F15}"/>
    <cellStyle name="CustomStyle1 3" xfId="494" xr:uid="{9A72B36C-080E-4090-A9DF-AF704CDB5B64}"/>
    <cellStyle name="CustomStyle1 3 2" xfId="495" xr:uid="{B4B7DA0D-C47F-4746-BC1E-6D737DEA3B6D}"/>
    <cellStyle name="CustomStyle1 4" xfId="496" xr:uid="{1A2E72F3-9940-4E14-AA13-F37EF3DB388C}"/>
    <cellStyle name="CustomStyle10" xfId="497" xr:uid="{CCAA76FC-A9F7-41D2-990B-481C1D959A2C}"/>
    <cellStyle name="CustomStyle10 2" xfId="498" xr:uid="{72432D5F-F681-4D63-B25F-3262453F8ACB}"/>
    <cellStyle name="CustomStyle10 2 2" xfId="499" xr:uid="{EA164E0A-038F-48AA-B686-B87DB7412AB0}"/>
    <cellStyle name="CustomStyle10 3" xfId="500" xr:uid="{E8E0CD04-DC8A-491B-9D7F-0F8B3D365D5A}"/>
    <cellStyle name="CustomStyle10 3 2" xfId="501" xr:uid="{B4232A4D-A601-4341-91D6-E489853B8168}"/>
    <cellStyle name="CustomStyle10 4" xfId="502" xr:uid="{2977CF22-FA3B-4EA9-AEA4-93A284C5628E}"/>
    <cellStyle name="CustomStyle11" xfId="503" xr:uid="{9AF58A07-6D75-4B32-A06A-A2757CAA9348}"/>
    <cellStyle name="CustomStyle12" xfId="504" xr:uid="{2D732166-1F17-453C-AD38-F094C2A6CFDB}"/>
    <cellStyle name="CustomStyle12 2" xfId="505" xr:uid="{410C84C0-EF2A-4AE3-BA51-A5F99021D46F}"/>
    <cellStyle name="CustomStyle12 2 2" xfId="506" xr:uid="{C9D8140E-CAD2-41AC-849B-B1D585FB9545}"/>
    <cellStyle name="CustomStyle12 3" xfId="507" xr:uid="{93FE926B-2A1D-4003-9E2A-9E9FC40C0E01}"/>
    <cellStyle name="CustomStyle12 3 2" xfId="508" xr:uid="{127D625C-A47C-4968-B307-D9E7D491886D}"/>
    <cellStyle name="CustomStyle12 4" xfId="509" xr:uid="{AC4B8071-25B8-4330-9CA5-0E396A0602A2}"/>
    <cellStyle name="CustomStyle13" xfId="510" xr:uid="{CAB902A2-FA0A-4754-9544-9F6E0CA24352}"/>
    <cellStyle name="CustomStyle13 2" xfId="511" xr:uid="{41ACC012-F571-4AA0-9E7A-2F830460A806}"/>
    <cellStyle name="CustomStyle13 2 2" xfId="512" xr:uid="{DFA4A095-4BEB-4487-8AD3-19E20A1D29FE}"/>
    <cellStyle name="CustomStyle13 3" xfId="513" xr:uid="{B3FAB988-3B4A-4C7B-9952-D4066159A99D}"/>
    <cellStyle name="CustomStyle13 3 2" xfId="514" xr:uid="{441F729D-DF80-432E-8D43-29BCB50FF43B}"/>
    <cellStyle name="CustomStyle13 4" xfId="515" xr:uid="{5E1F5971-44D1-4427-9409-D70CF6B48E42}"/>
    <cellStyle name="CustomStyle14" xfId="516" xr:uid="{A8141F7C-03BF-4EE1-B29A-AFA3E0BB34F8}"/>
    <cellStyle name="CustomStyle14 2" xfId="517" xr:uid="{121CE96F-C8B5-48A4-AD60-463C3957F04D}"/>
    <cellStyle name="CustomStyle14 2 2" xfId="518" xr:uid="{17804706-CB2D-4229-85B7-823386ED1BF2}"/>
    <cellStyle name="CustomStyle14 3" xfId="519" xr:uid="{B27B807C-2D8D-4332-87F7-A5B505DC591C}"/>
    <cellStyle name="CustomStyle14 3 2" xfId="520" xr:uid="{E3D5FA37-EFAC-432B-825D-8BCE48D448E0}"/>
    <cellStyle name="CustomStyle14 4" xfId="521" xr:uid="{17F81B69-1455-4E86-AD33-7189CFE476F2}"/>
    <cellStyle name="CustomStyle15" xfId="522" xr:uid="{8A7F73F4-89C0-473D-87D6-DFBDEFC237CB}"/>
    <cellStyle name="CustomStyle15 2" xfId="523" xr:uid="{035A2546-AFB6-48A2-8296-5973FBFB70AF}"/>
    <cellStyle name="CustomStyle15 2 2" xfId="524" xr:uid="{9E09F7FE-0B99-47DA-A18B-B4A39D439AD6}"/>
    <cellStyle name="CustomStyle15 3" xfId="525" xr:uid="{16FE9B25-7385-4DB8-9690-49A449344E2E}"/>
    <cellStyle name="CustomStyle15 3 2" xfId="526" xr:uid="{56481CA3-FF5E-49F4-9117-653D786FC64C}"/>
    <cellStyle name="CustomStyle15 4" xfId="527" xr:uid="{5E07C7D6-54E4-4FE1-9C2D-4E33C5EC7005}"/>
    <cellStyle name="CustomStyle16" xfId="528" xr:uid="{8311E26C-FCDB-46B5-B87C-B9CE073B0250}"/>
    <cellStyle name="CustomStyle17" xfId="529" xr:uid="{570C778F-D7FB-445D-A1B3-46A271DFDD13}"/>
    <cellStyle name="CustomStyle17 2" xfId="530" xr:uid="{1A38A9CA-714C-4EA1-89B2-9F32D23F6910}"/>
    <cellStyle name="CustomStyle17 2 2" xfId="531" xr:uid="{D2A0DAAE-D317-47CC-BC10-751DAA7286D7}"/>
    <cellStyle name="CustomStyle17 3" xfId="532" xr:uid="{082CC841-2A2A-4318-9609-5F8BE58CD38A}"/>
    <cellStyle name="CustomStyle17 3 2" xfId="533" xr:uid="{F5CE652E-1896-47DB-ADA4-8F29CB4CC0EE}"/>
    <cellStyle name="CustomStyle17 4" xfId="534" xr:uid="{77DFB2CA-1531-421C-B77D-6C230599A38D}"/>
    <cellStyle name="CustomStyle18" xfId="535" xr:uid="{0ABE2D71-3C5B-4A1B-B3B4-653FE20754DD}"/>
    <cellStyle name="CustomStyle19" xfId="536" xr:uid="{A1CCE522-C7D9-4888-982B-C3A2EE9E1860}"/>
    <cellStyle name="CustomStyle2" xfId="537" xr:uid="{390C4564-A88F-4E7F-9B9A-1C656268C6D8}"/>
    <cellStyle name="CustomStyle2 2" xfId="538" xr:uid="{A967F7DA-F91A-4E58-B48F-D6CAAA3EE6E4}"/>
    <cellStyle name="CustomStyle2 2 2" xfId="539" xr:uid="{38498B54-DE27-47C8-A04E-1C27187AE57C}"/>
    <cellStyle name="CustomStyle2 3" xfId="540" xr:uid="{2F2920E3-9F14-4B88-8CAA-655D25DCFFAC}"/>
    <cellStyle name="CustomStyle2 3 2" xfId="541" xr:uid="{8F4DE11C-5A9E-44F2-A1F8-A1A19C733A72}"/>
    <cellStyle name="CustomStyle2 4" xfId="542" xr:uid="{AA60DF1C-DFF8-4262-8093-DEF345926E28}"/>
    <cellStyle name="CustomStyle20" xfId="543" xr:uid="{46F819E3-9F9B-4BF8-9A55-4A76B3C8D31D}"/>
    <cellStyle name="CustomStyle20 2" xfId="544" xr:uid="{724D1180-3FB5-4450-BDFD-FD5B7EB1B4BA}"/>
    <cellStyle name="CustomStyle20 2 2" xfId="545" xr:uid="{A9980ABD-C467-4FD5-B7EB-6BFD4361097F}"/>
    <cellStyle name="CustomStyle20 3" xfId="546" xr:uid="{04EAF585-B46B-47E9-BF08-A86884913F93}"/>
    <cellStyle name="CustomStyle20 3 2" xfId="547" xr:uid="{ADEFF3E5-508C-4CF6-B90E-8DB7D30D0094}"/>
    <cellStyle name="CustomStyle20 4" xfId="548" xr:uid="{A32F9D58-3927-4082-A4B9-F075B02A1FBB}"/>
    <cellStyle name="CustomStyle21" xfId="549" xr:uid="{D33D5B08-077A-4A88-822A-BAE3CA29F9F3}"/>
    <cellStyle name="CustomStyle22" xfId="550" xr:uid="{71D06681-2FC9-4781-AB86-8E2E13E775BD}"/>
    <cellStyle name="CustomStyle22 2" xfId="551" xr:uid="{6E73B3D9-0435-48BE-8E34-AB0B0F347573}"/>
    <cellStyle name="CustomStyle22 2 2" xfId="552" xr:uid="{39AF6F40-C9A9-4AC0-8B26-D88F039E5054}"/>
    <cellStyle name="CustomStyle22 3" xfId="553" xr:uid="{54B93017-CA3F-4CE2-87D0-915D1E311F58}"/>
    <cellStyle name="CustomStyle22 3 2" xfId="554" xr:uid="{2DF0CA53-8716-4150-AD15-AF619FD1BD74}"/>
    <cellStyle name="CustomStyle22 4" xfId="555" xr:uid="{F59BA44C-FB10-4261-B143-940D5AC50DC5}"/>
    <cellStyle name="CustomStyle23" xfId="556" xr:uid="{483EFAB2-3FE7-4093-91DB-A6E6E8E6E7BE}"/>
    <cellStyle name="CustomStyle23 2" xfId="557" xr:uid="{3D0D23D0-5618-42AB-AFC7-DE7CF8016E5F}"/>
    <cellStyle name="CustomStyle23 2 2" xfId="558" xr:uid="{654A1339-264E-44E2-AE3A-98ECE669E1C6}"/>
    <cellStyle name="CustomStyle23 3" xfId="559" xr:uid="{87A792AD-90D7-4B14-9636-B805BCEBC98B}"/>
    <cellStyle name="CustomStyle23 3 2" xfId="560" xr:uid="{8CDCC24E-A3A9-49EA-859C-BD37174EEE42}"/>
    <cellStyle name="CustomStyle23 4" xfId="561" xr:uid="{B617040F-C043-495F-897E-3D74E5164D61}"/>
    <cellStyle name="CustomStyle3" xfId="562" xr:uid="{870DBCE5-52F5-44CD-8C53-7AD41E8ECB71}"/>
    <cellStyle name="CustomStyle3 2" xfId="563" xr:uid="{7AC51F37-B143-40F1-9E63-FAA71962FA46}"/>
    <cellStyle name="CustomStyle3 2 2" xfId="564" xr:uid="{03FD41EF-DEAC-4500-8928-3D772D23CE6F}"/>
    <cellStyle name="CustomStyle3 3" xfId="565" xr:uid="{726AEC7C-108D-404F-B398-1A1C5DC28E03}"/>
    <cellStyle name="CustomStyle3 3 2" xfId="566" xr:uid="{CB280759-C047-467B-BC33-6595E41D0B5D}"/>
    <cellStyle name="CustomStyle3 4" xfId="567" xr:uid="{7D99A0B4-8024-4667-9C9E-9924C822D491}"/>
    <cellStyle name="CustomStyle3_DF Base" xfId="568" xr:uid="{DB3A1DD7-0A06-4D7A-84B8-357348F475D5}"/>
    <cellStyle name="CustomStyle4" xfId="569" xr:uid="{6F777441-8754-41DD-B3C5-51FDF5AAB06E}"/>
    <cellStyle name="CustomStyle4 2" xfId="570" xr:uid="{0307FA85-FC6A-4BA1-B6AE-FC900AD316F3}"/>
    <cellStyle name="CustomStyle4 2 2" xfId="571" xr:uid="{832208CD-4B1A-43E6-B992-C25B5CBE7C9F}"/>
    <cellStyle name="CustomStyle4 3" xfId="572" xr:uid="{E811A5F8-C31D-4DDC-A9D1-87F9DBEC42C1}"/>
    <cellStyle name="CustomStyle4 3 2" xfId="573" xr:uid="{0704AA3F-EC0F-4F1C-B3F5-6FE16CB2B98B}"/>
    <cellStyle name="CustomStyle4 4" xfId="574" xr:uid="{85EAB60D-BE54-4BB3-84DE-B807FAE124F1}"/>
    <cellStyle name="CustomStyle5" xfId="575" xr:uid="{013C8F75-C938-4B01-A479-F62A096998DB}"/>
    <cellStyle name="CustomStyle5 2" xfId="576" xr:uid="{4EE1AC2B-0863-4734-9D65-2699FE8C1C5E}"/>
    <cellStyle name="CustomStyle5 2 2" xfId="577" xr:uid="{CA6955DB-94AB-4B4C-A23B-984EFAEBA43F}"/>
    <cellStyle name="CustomStyle5 3" xfId="578" xr:uid="{3E96EFBF-A4A9-4789-8BF2-E8CEE6A33A6E}"/>
    <cellStyle name="CustomStyle5 3 2" xfId="579" xr:uid="{D8E56C4E-3B57-450A-9108-7857AC4BDEC4}"/>
    <cellStyle name="CustomStyle5 4" xfId="580" xr:uid="{3845BD10-6CF6-43C9-AB8C-91722BA3AB3B}"/>
    <cellStyle name="CustomStyle6" xfId="581" xr:uid="{5B9366FB-2FF1-413D-A7CF-A65846AEB4A9}"/>
    <cellStyle name="CustomStyle6 2" xfId="582" xr:uid="{55384B9B-8159-4272-84A4-E342269083FB}"/>
    <cellStyle name="CustomStyle6 2 2" xfId="583" xr:uid="{816AC624-1CBA-4A88-8B6A-630E080960DC}"/>
    <cellStyle name="CustomStyle6 3" xfId="584" xr:uid="{5482A734-2222-4C85-B2FE-64ED54B4CD17}"/>
    <cellStyle name="CustomStyle6 3 2" xfId="585" xr:uid="{2B638650-C07D-472C-AC90-44FF551ED005}"/>
    <cellStyle name="CustomStyle6 4" xfId="586" xr:uid="{A2F82A0A-3573-463D-A230-F63D95F72F95}"/>
    <cellStyle name="CustomStyle7" xfId="587" xr:uid="{39691CD0-25F6-4B23-B0F1-D18C0A2BB6F3}"/>
    <cellStyle name="CustomStyle7 2" xfId="588" xr:uid="{C3C54015-83A6-4E8F-A33E-5944BEDB0A49}"/>
    <cellStyle name="CustomStyle7 2 2" xfId="589" xr:uid="{A8C27233-E054-4018-B10E-A0983A8489F0}"/>
    <cellStyle name="CustomStyle7 3" xfId="590" xr:uid="{818870F9-64B1-45EF-A7C0-6519B8A6F734}"/>
    <cellStyle name="CustomStyle7 3 2" xfId="591" xr:uid="{5EEDE0D2-109A-4A64-8DD5-AA56859E1E6E}"/>
    <cellStyle name="CustomStyle7 4" xfId="592" xr:uid="{9BEE9319-4B87-44B0-ADA1-11BBB75DD0A7}"/>
    <cellStyle name="CustomStyle8" xfId="593" xr:uid="{B20F0607-97BA-4C35-B3CE-C6A151988E56}"/>
    <cellStyle name="CustomStyle8 2" xfId="594" xr:uid="{2FC5D25B-25DF-4653-B007-B60E44497F34}"/>
    <cellStyle name="CustomStyle8 2 2" xfId="595" xr:uid="{B08047C8-01C3-48A3-85E1-DBFB7086A0A8}"/>
    <cellStyle name="CustomStyle8 3" xfId="596" xr:uid="{BEDCF6DD-6E37-4D0A-868C-916E75CFD344}"/>
    <cellStyle name="CustomStyle8 3 2" xfId="597" xr:uid="{8C555C4E-C0F9-4AF2-BF42-27262FA92AF1}"/>
    <cellStyle name="CustomStyle8 4" xfId="598" xr:uid="{06EECC6A-BADE-4FC1-A0F5-223B20F8D55C}"/>
    <cellStyle name="CustomStyle9" xfId="599" xr:uid="{68651A11-DDA5-4AE2-9278-E6C4C2BA35D9}"/>
    <cellStyle name="CustomStyle9 2" xfId="600" xr:uid="{6E26B623-7FED-4464-8C9B-C59A91F054D6}"/>
    <cellStyle name="CustomStyle9 2 2" xfId="601" xr:uid="{7D136BBC-4503-4855-B927-F44F1FFC3085}"/>
    <cellStyle name="CustomStyle9 3" xfId="602" xr:uid="{45165218-E9EA-40F7-B385-2F24EA108EE1}"/>
    <cellStyle name="CustomStyle9 3 2" xfId="603" xr:uid="{7FCC6582-44CF-4434-9AAF-A5E9A82B1EC1}"/>
    <cellStyle name="CustomStyle9 4" xfId="604" xr:uid="{60893A4F-2597-4D45-A9C8-3BB8026923D5}"/>
    <cellStyle name="d_yield" xfId="605" xr:uid="{A0467C37-640E-4194-9D97-515F3A1011E7}"/>
    <cellStyle name="d_yield_090716 Modelo de Projeção - MTEL v2" xfId="606" xr:uid="{8614CD89-5D86-49D8-877F-A3F50C3516C3}"/>
    <cellStyle name="d_yield_AVP" xfId="607" xr:uid="{E9057685-267F-4B8E-972D-3EA22126B21F}"/>
    <cellStyle name="d_yield_AVP_090716 Modelo de Projeção - MTEL v2" xfId="608" xr:uid="{D63D06F2-6110-4621-8B9D-6515D019D3F1}"/>
    <cellStyle name="d_yield_AVP_Graphic Depiction - NO DEV" xfId="609" xr:uid="{440F9629-7A16-411D-998E-843AA251258D}"/>
    <cellStyle name="d_yield_AVP_Graphic Depiction - NO DEV_090716 Modelo de Projeção - MTEL v2" xfId="610" xr:uid="{BB2A1534-7DB2-49B9-B946-B9E8D858EA28}"/>
    <cellStyle name="d_yield_AVP_THEsumPage (2)" xfId="611" xr:uid="{C98E3EE2-C520-4BAE-A9AC-0664F5FA2291}"/>
    <cellStyle name="d_yield_AVP_THEsumPage (2)_090716 Modelo de Projeção - MTEL v2" xfId="612" xr:uid="{48037671-BAB8-4FEF-8746-1C43910BB93A}"/>
    <cellStyle name="d_yield_CompSheet" xfId="613" xr:uid="{5ABDC782-B073-4878-8DD5-C0D513BCBBEE}"/>
    <cellStyle name="d_yield_CompSheet_090716 Modelo de Projeção - MTEL v2" xfId="614" xr:uid="{46DC7E01-11BF-470D-AF3A-5927834F338E}"/>
    <cellStyle name="d_yield_Disc Analysis" xfId="615" xr:uid="{9F9D8549-2B5F-4241-AB84-4E8D30B9DF59}"/>
    <cellStyle name="d_yield_Disc Analysis_090716 Modelo de Projeção - MTEL v2" xfId="616" xr:uid="{468049E4-3963-4619-B172-81CDB731AD36}"/>
    <cellStyle name="d_yield_Disc Analysis_CompSheet" xfId="617" xr:uid="{9A92998C-E4E0-47E0-861A-5E920E3ADB4B}"/>
    <cellStyle name="d_yield_Disc Analysis_CompSheet_090716 Modelo de Projeção - MTEL v2" xfId="618" xr:uid="{96DDE9AA-DB24-437C-AAA4-D77CB09B7D80}"/>
    <cellStyle name="d_yield_Disc Analysis_THEsumPage (2)" xfId="619" xr:uid="{58298967-E779-4A98-941A-A9C3A5133A5E}"/>
    <cellStyle name="d_yield_Disc Analysis_THEsumPage (2)_090716 Modelo de Projeção - MTEL v2" xfId="620" xr:uid="{F94DA2CF-D112-4AC5-AAD1-8B0EA5750051}"/>
    <cellStyle name="d_yield_Fairness Opinion Valuation 4-23a.xls Chart 1" xfId="621" xr:uid="{D080E1F6-B1DF-4C5E-9ED5-383B62C03FBC}"/>
    <cellStyle name="d_yield_Fairness Opinion Valuation 4-23a.xls Chart 1_090716 Modelo de Projeção - MTEL v2" xfId="622" xr:uid="{7421EB0E-9B64-454D-AEA4-306CC20CBF4D}"/>
    <cellStyle name="d_yield_LP Chart" xfId="623" xr:uid="{C2EBCEE5-3130-455F-93B2-0D651734164F}"/>
    <cellStyle name="d_yield_LP Chart_090716 Modelo de Projeção - MTEL v2" xfId="624" xr:uid="{38202379-6D03-4F88-B483-B775259E3BCD}"/>
    <cellStyle name="d_yield_LP Chart_THEsumPage (2)" xfId="625" xr:uid="{0EA7A2CF-6BC1-4E95-B3E6-B09801EEAE5D}"/>
    <cellStyle name="d_yield_LP Chart_THEsumPage (2)_090716 Modelo de Projeção - MTEL v2" xfId="626" xr:uid="{482BAD47-CC73-4B1F-A413-48F951248CFD}"/>
    <cellStyle name="d_yield_Merg Cons" xfId="627" xr:uid="{DF0B4732-9512-42F8-8C7F-D68A5398911C}"/>
    <cellStyle name="d_yield_Merg Cons_090716 Modelo de Projeção - MTEL v2" xfId="628" xr:uid="{BE4F7878-D68A-4F65-8C8A-0560315F05D5}"/>
    <cellStyle name="d_yield_Merg Cons_CompSheet" xfId="629" xr:uid="{4CA68924-D7DC-46F0-82AC-536898B5B161}"/>
    <cellStyle name="d_yield_Merg Cons_CompSheet_090716 Modelo de Projeção - MTEL v2" xfId="630" xr:uid="{A21C869D-AC4A-4B28-863C-58BE6D3E5162}"/>
    <cellStyle name="d_yield_Merg Cons_THEsumPage (2)" xfId="631" xr:uid="{1646D43C-0E3F-4AD3-9CD9-815DFA1E3377}"/>
    <cellStyle name="d_yield_Merg Cons_THEsumPage (2)_090716 Modelo de Projeção - MTEL v2" xfId="632" xr:uid="{FD4426C2-A85B-4F9A-AFAC-F6D7EEEFAE7B}"/>
    <cellStyle name="d_yield_PowerValuation.xls Chart 21" xfId="633" xr:uid="{3BCD39B2-69E7-4C36-9CE4-DC53F2F2CBD1}"/>
    <cellStyle name="d_yield_PowerValuation.xls Chart 21_090716 Modelo de Projeção - MTEL v2" xfId="634" xr:uid="{E4A15AA2-6001-41F8-85A6-7AFB101DC882}"/>
    <cellStyle name="d_yield_PowerValuation.xls Chart 28" xfId="635" xr:uid="{8F382374-71A3-4457-88CE-5C7DA489C137}"/>
    <cellStyle name="d_yield_PowerValuation.xls Chart 28_090716 Modelo de Projeção - MTEL v2" xfId="636" xr:uid="{4E4A5B0C-C458-4E36-BE97-6E6580586319}"/>
    <cellStyle name="d_yield_Proj10" xfId="637" xr:uid="{7FDE3D1D-9447-482B-9D6D-0A3448CC6EDF}"/>
    <cellStyle name="d_yield_Proj10_090716 Modelo de Projeção - MTEL v2" xfId="638" xr:uid="{AE49D1FA-294E-4D46-AA1C-2D4ADEB32A9E}"/>
    <cellStyle name="d_yield_Proj10_AVP" xfId="639" xr:uid="{C31514C9-A7D2-48E2-B1D9-6D42DEA5A9E1}"/>
    <cellStyle name="d_yield_Proj10_AVP_090716 Modelo de Projeção - MTEL v2" xfId="640" xr:uid="{B572FF01-157F-4166-96DE-23526AEF75D6}"/>
    <cellStyle name="d_yield_Proj10_AVP_Graphic Depiction - NO DEV" xfId="641" xr:uid="{AAE8E9D9-739C-4F4B-BC5D-DD34E18663C2}"/>
    <cellStyle name="d_yield_Proj10_AVP_Graphic Depiction - NO DEV_090716 Modelo de Projeção - MTEL v2" xfId="642" xr:uid="{259F4B33-A944-4BF8-B8EE-B880F4827AE5}"/>
    <cellStyle name="d_yield_Proj10_AVP_THEsumPage (2)" xfId="643" xr:uid="{5B76AB46-78F5-4C5E-AA7B-D3679E2EDF75}"/>
    <cellStyle name="d_yield_Proj10_AVP_THEsumPage (2)_090716 Modelo de Projeção - MTEL v2" xfId="644" xr:uid="{243FC237-E8BE-4E27-82D9-26ED1050FA71}"/>
    <cellStyle name="d_yield_Proj10_CompSheet" xfId="645" xr:uid="{C1BD160F-C3D7-4570-9BEA-401A4C3E15E1}"/>
    <cellStyle name="d_yield_Proj10_CompSheet_090716 Modelo de Projeção - MTEL v2" xfId="646" xr:uid="{FE5C97D0-1546-4F35-B0FD-CE6166318B74}"/>
    <cellStyle name="d_yield_Proj10_Disc Analysis" xfId="647" xr:uid="{7B59500B-556C-4B5C-9BE5-3128D8F78371}"/>
    <cellStyle name="d_yield_Proj10_Disc Analysis_090716 Modelo de Projeção - MTEL v2" xfId="648" xr:uid="{73C0B119-3C7A-49F6-972E-F87C16F44545}"/>
    <cellStyle name="d_yield_Proj10_Disc Analysis_CompSheet" xfId="649" xr:uid="{DCAF2FA5-1748-41A6-8191-2D0BF201D44E}"/>
    <cellStyle name="d_yield_Proj10_Disc Analysis_CompSheet_090716 Modelo de Projeção - MTEL v2" xfId="650" xr:uid="{090D94DD-77D9-48FA-B7F8-FC0E23AA2A5D}"/>
    <cellStyle name="d_yield_Proj10_Disc Analysis_THEsumPage (2)" xfId="651" xr:uid="{E3FA88DA-2709-4C49-B687-56311CB2D6D6}"/>
    <cellStyle name="d_yield_Proj10_Disc Analysis_THEsumPage (2)_090716 Modelo de Projeção - MTEL v2" xfId="652" xr:uid="{453408E9-A779-4F91-B978-A726DDB72612}"/>
    <cellStyle name="d_yield_Proj10_Fairness Opinion Valuation 4-23a.xls Chart 1" xfId="653" xr:uid="{47D41828-CDF4-4564-A32D-B0AD0F0DDE9F}"/>
    <cellStyle name="d_yield_Proj10_Fairness Opinion Valuation 4-23a.xls Chart 1_090716 Modelo de Projeção - MTEL v2" xfId="654" xr:uid="{5210D82A-F82C-4CC5-A8F6-03369B748F5E}"/>
    <cellStyle name="d_yield_Proj10_LP Chart" xfId="655" xr:uid="{514A55D8-CE71-4457-9BF5-4D67407CEEB9}"/>
    <cellStyle name="d_yield_Proj10_LP Chart_090716 Modelo de Projeção - MTEL v2" xfId="656" xr:uid="{49836735-BFC5-4BCB-BAA3-3BAF550624BB}"/>
    <cellStyle name="d_yield_Proj10_LP Chart_THEsumPage (2)" xfId="657" xr:uid="{40C110B2-A709-4721-A57F-39D9D2C5A424}"/>
    <cellStyle name="d_yield_Proj10_LP Chart_THEsumPage (2)_090716 Modelo de Projeção - MTEL v2" xfId="658" xr:uid="{EF219823-74E2-4067-B536-160F6FB6E1BC}"/>
    <cellStyle name="d_yield_Proj10_Merg Cons" xfId="659" xr:uid="{617398F8-FD12-4C76-AB3D-E1B8625D1F72}"/>
    <cellStyle name="d_yield_Proj10_Merg Cons_090716 Modelo de Projeção - MTEL v2" xfId="660" xr:uid="{DBA1B8F3-3B9B-42F0-ADBA-9A6039505C94}"/>
    <cellStyle name="d_yield_Proj10_Merg Cons_CompSheet" xfId="661" xr:uid="{4C192856-2064-4C3F-AB7F-C477B2D473F0}"/>
    <cellStyle name="d_yield_Proj10_Merg Cons_CompSheet_090716 Modelo de Projeção - MTEL v2" xfId="662" xr:uid="{1A76E0A6-530B-484F-BA39-D96A68D768D0}"/>
    <cellStyle name="d_yield_Proj10_Merg Cons_THEsumPage (2)" xfId="663" xr:uid="{C11E1871-FA64-45AE-B518-35004611FA7F}"/>
    <cellStyle name="d_yield_Proj10_Merg Cons_THEsumPage (2)_090716 Modelo de Projeção - MTEL v2" xfId="664" xr:uid="{F7069979-E777-4622-9535-E112B06C6599}"/>
    <cellStyle name="d_yield_Proj10_PowerValuation.xls Chart 21" xfId="665" xr:uid="{22596F36-29A5-48F0-B030-B452D35C743F}"/>
    <cellStyle name="d_yield_Proj10_PowerValuation.xls Chart 21_090716 Modelo de Projeção - MTEL v2" xfId="666" xr:uid="{C2C29622-4B80-4E89-95A7-B03D44316ADB}"/>
    <cellStyle name="d_yield_Proj10_PowerValuation.xls Chart 28" xfId="667" xr:uid="{C3B0019F-370A-4862-9454-21826CF3E187}"/>
    <cellStyle name="d_yield_Proj10_PowerValuation.xls Chart 28_090716 Modelo de Projeção - MTEL v2" xfId="668" xr:uid="{BE946E48-3E15-4B31-B980-EE328E0A5E34}"/>
    <cellStyle name="d_yield_Proj10_Sensitivity" xfId="669" xr:uid="{1CBF9C19-17B7-4500-8CB4-175BC00A74E8}"/>
    <cellStyle name="d_yield_Proj10_Sensitivity_090716 Modelo de Projeção - MTEL v2" xfId="670" xr:uid="{DDD2C92F-8D88-49B9-8E06-C4B0785ABB5D}"/>
    <cellStyle name="d_yield_Proj10_Sensitivity_CompSheet" xfId="671" xr:uid="{09D51840-7741-4BF7-9B05-C99C96223685}"/>
    <cellStyle name="d_yield_Proj10_Sensitivity_CompSheet_090716 Modelo de Projeção - MTEL v2" xfId="672" xr:uid="{B2A891EE-42DB-436B-8D4B-11AECA4FBE99}"/>
    <cellStyle name="d_yield_Proj10_Sensitivity_THEsumPage (2)" xfId="673" xr:uid="{82A13175-519F-4A09-B0BF-8C094B9D4C12}"/>
    <cellStyle name="d_yield_Proj10_Sensitivity_THEsumPage (2)_090716 Modelo de Projeção - MTEL v2" xfId="674" xr:uid="{2C0A9D68-FAC4-479B-A959-A8100EB3B429}"/>
    <cellStyle name="d_yield_Proj10_show-hold" xfId="675" xr:uid="{0490D676-4304-4237-B15A-C6716BD8E21B}"/>
    <cellStyle name="d_yield_Proj10_show-hold_090716 Modelo de Projeção - MTEL v2" xfId="676" xr:uid="{C84D522F-686F-40C3-8B2A-77B15203E4AF}"/>
    <cellStyle name="d_yield_Proj10_show-hold_Graphic Depiction - NO DEV" xfId="677" xr:uid="{A6A21620-3874-4046-B342-B70FE45E1F9E}"/>
    <cellStyle name="d_yield_Proj10_show-hold_Graphic Depiction - NO DEV_090716 Modelo de Projeção - MTEL v2" xfId="678" xr:uid="{EFE378EC-36F1-413B-8DFD-35145652332A}"/>
    <cellStyle name="d_yield_Proj10_show-hold_THEsumPage (2)" xfId="679" xr:uid="{678DBC03-DB53-4057-802D-1FA350F92B89}"/>
    <cellStyle name="d_yield_Proj10_show-hold_THEsumPage (2)_090716 Modelo de Projeção - MTEL v2" xfId="680" xr:uid="{EB4E87DC-5491-4A7B-8663-C79E076AF617}"/>
    <cellStyle name="d_yield_Proj10_THEsumPage (2)" xfId="681" xr:uid="{3C0C0690-14C2-4CE2-9DE6-8532D8924F43}"/>
    <cellStyle name="d_yield_Proj10_THEsumPage (2)_090716 Modelo de Projeção - MTEL v2" xfId="682" xr:uid="{C6786A24-A861-4063-9198-80D16372C9E7}"/>
    <cellStyle name="d_yield_Proj10_Valuation summaries" xfId="683" xr:uid="{796D9369-C638-4FEF-924A-7C18432FD8E7}"/>
    <cellStyle name="d_yield_Proj10_Valuation summaries_090716 Modelo de Projeção - MTEL v2" xfId="684" xr:uid="{3B713334-3990-4CDE-AD97-80DCEEC60D21}"/>
    <cellStyle name="d_yield_Proj10_WACC-CableCar" xfId="685" xr:uid="{82C3716B-6772-45A8-B95D-F1DB9736780C}"/>
    <cellStyle name="d_yield_Proj10_WACC-CableCar_090716 Modelo de Projeção - MTEL v2" xfId="686" xr:uid="{4AAAAC89-496B-466E-90CE-FE5F72EF5715}"/>
    <cellStyle name="d_yield_Proj10_WACC-CableCar_THEsumPage (2)" xfId="687" xr:uid="{88B5E0D1-9E32-458B-B212-4611DBE32994}"/>
    <cellStyle name="d_yield_Proj10_WACC-CableCar_THEsumPage (2)_090716 Modelo de Projeção - MTEL v2" xfId="688" xr:uid="{CAD79A13-D9D9-4DC5-A1CB-B170D3F6B4E7}"/>
    <cellStyle name="d_yield_Proj10_WACC-RAD (2)" xfId="689" xr:uid="{37B063B9-7A87-47CA-9F72-832D2867657C}"/>
    <cellStyle name="d_yield_Proj10_WACC-RAD (2)_090716 Modelo de Projeção - MTEL v2" xfId="690" xr:uid="{C15797A8-264D-4362-907F-F3D8512499FD}"/>
    <cellStyle name="d_yield_Proj10_WACC-RAD (2)_THEsumPage (2)" xfId="691" xr:uid="{8DAAB35B-F3AF-4316-9A9C-11A2E227118B}"/>
    <cellStyle name="d_yield_Proj10_WACC-RAD (2)_THEsumPage (2)_090716 Modelo de Projeção - MTEL v2" xfId="692" xr:uid="{CF82C686-7763-4201-814C-2B85288C59A4}"/>
    <cellStyle name="d_yield_Sensitivity" xfId="693" xr:uid="{418405A4-9858-49AA-8221-6FC78BC42C68}"/>
    <cellStyle name="d_yield_Sensitivity_090716 Modelo de Projeção - MTEL v2" xfId="694" xr:uid="{57ACD8FF-3C2E-4550-B4AA-D4CD86DB350F}"/>
    <cellStyle name="d_yield_Sensitivity_CompSheet" xfId="695" xr:uid="{519EAA0F-C03B-4D9A-B3DD-14122C721C99}"/>
    <cellStyle name="d_yield_Sensitivity_CompSheet_090716 Modelo de Projeção - MTEL v2" xfId="696" xr:uid="{87B6C311-41F5-438D-9345-74CD3E5A7A85}"/>
    <cellStyle name="d_yield_Sensitivity_THEsumPage (2)" xfId="697" xr:uid="{3FFD342D-6ED7-428B-88D2-3DBCC4E3309D}"/>
    <cellStyle name="d_yield_Sensitivity_THEsumPage (2)_090716 Modelo de Projeção - MTEL v2" xfId="698" xr:uid="{6C33F995-03C2-4C4B-B411-C8E4D451C616}"/>
    <cellStyle name="d_yield_show-hold" xfId="699" xr:uid="{4890EE75-E1B2-4A7B-B5E8-3FCC5018FF2D}"/>
    <cellStyle name="d_yield_show-hold_090716 Modelo de Projeção - MTEL v2" xfId="700" xr:uid="{7E630190-B897-4302-A2B6-36B2D2A7A0FE}"/>
    <cellStyle name="d_yield_show-hold_CompSheet" xfId="701" xr:uid="{C10E046B-E044-41F5-9AFE-1BA02336696D}"/>
    <cellStyle name="d_yield_show-hold_CompSheet_090716 Modelo de Projeção - MTEL v2" xfId="702" xr:uid="{128B72D7-54B3-4C5F-A885-1A1804350E69}"/>
    <cellStyle name="d_yield_show-hold_THEsumPage (2)" xfId="703" xr:uid="{DB176FF7-490B-429D-A531-EEE579470F51}"/>
    <cellStyle name="d_yield_show-hold_THEsumPage (2)_090716 Modelo de Projeção - MTEL v2" xfId="704" xr:uid="{C83A8050-B21D-46C8-A30A-2269086EAEC2}"/>
    <cellStyle name="d_yield_THEsumPage (2)" xfId="705" xr:uid="{C2761870-1AEC-4036-B963-97DC9864D2BC}"/>
    <cellStyle name="d_yield_THEsumPage (2)_090716 Modelo de Projeção - MTEL v2" xfId="706" xr:uid="{29AA6BF7-C5F0-471C-AE08-2F08C3D3CAE1}"/>
    <cellStyle name="d_yield_Valuation summaries" xfId="707" xr:uid="{D9177B3B-3224-4EF1-95A5-D649EAA138DF}"/>
    <cellStyle name="d_yield_Valuation summaries_090716 Modelo de Projeção - MTEL v2" xfId="708" xr:uid="{85A22BC3-2B0E-410C-A0F3-A4030E47F9AD}"/>
    <cellStyle name="d_yield_WACC-CableCar" xfId="709" xr:uid="{861FC929-A096-47E9-8F85-B04D088E3964}"/>
    <cellStyle name="d_yield_WACC-CableCar_090716 Modelo de Projeção - MTEL v2" xfId="710" xr:uid="{5CF50B2F-590A-4026-8F6A-DEBF513D082F}"/>
    <cellStyle name="d_yield_WACC-CableCar_THEsumPage (2)" xfId="711" xr:uid="{2F740388-5C3A-44C0-8EE5-D916622C0C71}"/>
    <cellStyle name="d_yield_WACC-CableCar_THEsumPage (2)_090716 Modelo de Projeção - MTEL v2" xfId="712" xr:uid="{0A2B2C93-212C-4A54-9E98-C2EFA66B0866}"/>
    <cellStyle name="d_yield_WACC-RAD (2)" xfId="713" xr:uid="{1B1DBC47-D2F4-483F-9EE8-B6BD9C9C0D27}"/>
    <cellStyle name="d_yield_WACC-RAD (2)_090716 Modelo de Projeção - MTEL v2" xfId="714" xr:uid="{06A499BA-EA50-47B8-B2E4-41B641CBE22C}"/>
    <cellStyle name="d_yield_WACC-RAD (2)_THEsumPage (2)" xfId="715" xr:uid="{4D1A6163-B410-400B-84EE-D35DB159BF19}"/>
    <cellStyle name="d_yield_WACC-RAD (2)_THEsumPage (2)_090716 Modelo de Projeção - MTEL v2" xfId="716" xr:uid="{F404DB42-C5C6-4417-B6D8-C4C8C85F4E25}"/>
    <cellStyle name="DadosExternos" xfId="717" xr:uid="{02E520A4-7C72-47B0-AA77-CBC76860C0FC}"/>
    <cellStyle name="Dan" xfId="6470" xr:uid="{557DC49D-3D36-4731-BE7F-3F3C37028E6F}"/>
    <cellStyle name="dash" xfId="718" xr:uid="{4B81C09C-DFB5-4A2E-9101-56F667582AA8}"/>
    <cellStyle name="data" xfId="719" xr:uid="{D4C8AA53-F3BD-41CD-A20E-D7473E0642B4}"/>
    <cellStyle name="data 2" xfId="6471" xr:uid="{EC7AA30D-3DDD-4307-98D5-26E7D235CA12}"/>
    <cellStyle name="Date" xfId="720" xr:uid="{0A343707-4A0B-4618-8F23-330C343F21A9}"/>
    <cellStyle name="Date - Style4" xfId="721" xr:uid="{22098F85-E2E7-44EF-88B0-0879638F1A41}"/>
    <cellStyle name="Date 10" xfId="6472" xr:uid="{81AB0B76-FEEC-497B-8E5B-BDFA489451D9}"/>
    <cellStyle name="Date 11" xfId="6473" xr:uid="{ED43583E-00C5-4CCB-85DC-1B0094A2A29C}"/>
    <cellStyle name="Date 12" xfId="6474" xr:uid="{6DF6B8A8-B6A8-4563-B11D-6FFB69591A8A}"/>
    <cellStyle name="Date 13" xfId="6475" xr:uid="{94B60D55-17D0-4198-9BAC-5E1439BB2128}"/>
    <cellStyle name="Date 14" xfId="6476" xr:uid="{7EBF8315-83BF-4F9E-A78D-E9FD534ECDF3}"/>
    <cellStyle name="Date 2" xfId="722" xr:uid="{1D56DE94-8836-4CEC-9BE6-041FA13CF950}"/>
    <cellStyle name="Date 2 2" xfId="723" xr:uid="{18C6A097-B782-4F5A-A126-F9AC9B8604BC}"/>
    <cellStyle name="Date 3" xfId="724" xr:uid="{20DDDA36-FA0A-4734-9664-595167B895B5}"/>
    <cellStyle name="Date 3 2" xfId="725" xr:uid="{2288AC9D-C7E1-4E6C-AE81-2E380C4A5C82}"/>
    <cellStyle name="Date 4" xfId="726" xr:uid="{E08A4E25-09C8-4460-BE93-16A401F5EDD8}"/>
    <cellStyle name="Date 4 2" xfId="6477" xr:uid="{1E3C9484-F178-42A9-8386-549B27292C84}"/>
    <cellStyle name="Date 4 3" xfId="6478" xr:uid="{AEF5E1F9-AF31-4943-B20A-891B0B5CBFA9}"/>
    <cellStyle name="Date 5" xfId="6479" xr:uid="{90198C19-42B9-40C6-A6D2-455CFCA198B4}"/>
    <cellStyle name="Date 5 2" xfId="6480" xr:uid="{830E0A74-CB46-49BE-B0C5-D5A076C1B9BD}"/>
    <cellStyle name="Date 5 3" xfId="6481" xr:uid="{26127362-4390-41C8-A708-C3DEED34FEA8}"/>
    <cellStyle name="Date 6" xfId="6482" xr:uid="{1E6E34B1-663F-48E9-A113-9B7D3DC23BB8}"/>
    <cellStyle name="Date 6 2" xfId="6483" xr:uid="{367D0B16-6C43-4E70-A995-14054CC5590F}"/>
    <cellStyle name="Date 6 3" xfId="6484" xr:uid="{0F07F2E0-6F16-439A-8DEB-9553E0DDF521}"/>
    <cellStyle name="Date 7" xfId="6485" xr:uid="{DED4DE5E-D4EB-4055-9FE2-D56FDD0C7EE7}"/>
    <cellStyle name="Date 8" xfId="6486" xr:uid="{F0A107BB-50C3-4C6E-BF91-201D02C19353}"/>
    <cellStyle name="Date 9" xfId="6487" xr:uid="{36840B6C-B4B1-4A9E-BA7D-C540D7B690A2}"/>
    <cellStyle name="Date Aligned" xfId="727" xr:uid="{6ECEC44C-9798-44F9-896F-85329A4D97C6}"/>
    <cellStyle name="date month-year" xfId="728" xr:uid="{E9ED08ED-DF22-4A5F-A78D-016C5C408B4D}"/>
    <cellStyle name="date month-year 2" xfId="729" xr:uid="{7C18D72B-A2B8-4C23-87AD-A4C8BE56B4C0}"/>
    <cellStyle name="date month-year 2 2" xfId="730" xr:uid="{86961A81-9A59-4308-B964-C883DF5D3E6D}"/>
    <cellStyle name="date month-year 3" xfId="731" xr:uid="{BFA1699F-AF01-4A20-ADAB-489B2AEDC537}"/>
    <cellStyle name="date month-year 3 2" xfId="732" xr:uid="{89A7ADC8-98D5-4A72-B4D5-32DB8E10C240}"/>
    <cellStyle name="date month-year 4" xfId="733" xr:uid="{CEB01E11-B52C-4F15-A289-415C9F58F501}"/>
    <cellStyle name="Date U" xfId="734" xr:uid="{D1695CF6-99F5-4014-A880-9C5DFD47CFD5}"/>
    <cellStyle name="Date_~1289430" xfId="6488" xr:uid="{B278BD92-70CC-410A-8169-05E68A7E6EF1}"/>
    <cellStyle name="DateShort" xfId="735" xr:uid="{E0C22BF6-2B04-488F-BF29-032D60338080}"/>
    <cellStyle name="DateShort 2" xfId="736" xr:uid="{5237E827-5F59-42B4-ADF4-ED7355AD93B9}"/>
    <cellStyle name="DC_TABELA" xfId="6489" xr:uid="{40803464-A34C-4F8D-A4FE-A67AD4FCC4BE}"/>
    <cellStyle name="Decimal [0]" xfId="737" xr:uid="{8ADB0F47-A312-4F59-B3DE-A28AD52619FA}"/>
    <cellStyle name="Decimal [0] 2" xfId="738" xr:uid="{7ECBECE5-5B7A-4928-85D0-C7B0867B7E6D}"/>
    <cellStyle name="Decimal [2]" xfId="739" xr:uid="{BC84905E-7BEB-4C24-9E41-63C558855D29}"/>
    <cellStyle name="Decimal [2] 2" xfId="740" xr:uid="{DB9C70AC-4CEC-405B-AA1C-CC17F86240A2}"/>
    <cellStyle name="Decimal [2] U" xfId="741" xr:uid="{EB67AAB9-4A23-4026-8E29-100B1468D0D7}"/>
    <cellStyle name="Decimal [4]" xfId="742" xr:uid="{2778539B-C730-4709-A5D1-2527BD23CF7A}"/>
    <cellStyle name="Decimal [4] 2" xfId="743" xr:uid="{183665B5-7383-43B4-85C9-44DAD7DD4A1D}"/>
    <cellStyle name="Decimal [4] U" xfId="744" xr:uid="{1D90A7D0-A4B2-4C38-A047-5E8FD30AB171}"/>
    <cellStyle name="decimal 0" xfId="745" xr:uid="{68DC2EAF-6332-44E6-80FB-6FF57A2F760A}"/>
    <cellStyle name="decimal 0 2" xfId="746" xr:uid="{E2DC532C-DE2C-44DC-98CE-575EE10F5546}"/>
    <cellStyle name="decimal 0 2 2" xfId="747" xr:uid="{53B9BE61-D9C5-4AA3-A6E0-B370B49E42B5}"/>
    <cellStyle name="decimal 0 3" xfId="748" xr:uid="{51537164-53C1-45D0-9805-28886335B8D7}"/>
    <cellStyle name="decimal 0 3 2" xfId="749" xr:uid="{57A1EF02-3731-4648-840C-64EE2208A0CB}"/>
    <cellStyle name="decimal 0 4" xfId="750" xr:uid="{DD6DB9BA-42AD-4551-A562-AD998865D354}"/>
    <cellStyle name="decimal 1" xfId="751" xr:uid="{F18B1FAC-C478-4B83-BD07-04E67ED5A583}"/>
    <cellStyle name="decimal 2" xfId="752" xr:uid="{53125BE4-6E16-4113-961F-742A6090B19D}"/>
    <cellStyle name="decimal 2 2" xfId="753" xr:uid="{CCE76793-D19B-4ECD-BAFD-1D5EFD5D05E7}"/>
    <cellStyle name="decimal 2 2 2" xfId="754" xr:uid="{34832923-58C4-4339-B4FC-B796CDF729C0}"/>
    <cellStyle name="decimal 2 3" xfId="755" xr:uid="{65F6BFA9-DE5A-4C4C-A3F2-E633B12B697F}"/>
    <cellStyle name="decimal 2 3 2" xfId="756" xr:uid="{4D956ED9-B72B-4E42-8927-533255CDBB1B}"/>
    <cellStyle name="decimal 2 4" xfId="757" xr:uid="{8F9B5C74-7B48-4621-B5B4-F5A6C11A2ADE}"/>
    <cellStyle name="Destaque_Fornecedor" xfId="758" xr:uid="{B51058C4-700A-49A1-9C4F-D48D42D79EAB}"/>
    <cellStyle name="Dezimal [0]_Compiling Utility Macros" xfId="6490" xr:uid="{AD7D0E38-1B51-4A5D-B6CD-8DEAC5109D70}"/>
    <cellStyle name="Dezimal_Compiling Utility Macros" xfId="6491" xr:uid="{29D566AE-D3A8-47C7-AABA-889328C30ACD}"/>
    <cellStyle name="Dia" xfId="759" xr:uid="{EB6108B2-9DA6-433B-AF44-17FE0C52742E}"/>
    <cellStyle name="Dia 2" xfId="6492" xr:uid="{09B66C0A-1071-488E-83DA-EFF6E21EBB0C}"/>
    <cellStyle name="Dia 3" xfId="6493" xr:uid="{7DD0DA4A-2E9D-4A3E-B52C-4196382C0E30}"/>
    <cellStyle name="Diseño" xfId="6494" xr:uid="{0B5DFCA8-B301-4C92-86FE-524747F2F950}"/>
    <cellStyle name="divisao" xfId="760" xr:uid="{A4640CA4-D4BA-45A3-9777-0845902B390B}"/>
    <cellStyle name="divisao 2" xfId="6495" xr:uid="{390E494E-9C9A-4BED-ABDA-099DD64DD019}"/>
    <cellStyle name="Dollars" xfId="761" xr:uid="{40208A25-24F7-4ACB-BBFD-B61F90D5BEC7}"/>
    <cellStyle name="Domma_Worksheet in   Compulsório de Depósito a Prazo" xfId="6496" xr:uid="{56E35882-B43F-452D-8D6D-D78422643DED}"/>
    <cellStyle name="Dotted Line" xfId="762" xr:uid="{1AB785B3-B7FA-47FF-9F32-B4F1E53E940F}"/>
    <cellStyle name="Double" xfId="763" xr:uid="{B18193BF-35EF-4CCB-8CC7-AAEFEA566FC8}"/>
    <cellStyle name="Double 2" xfId="764" xr:uid="{7E44B940-FDC8-4BAE-84CE-459A0EB06DA5}"/>
    <cellStyle name="DOWNFOOT" xfId="765" xr:uid="{81A8ABB2-BCC3-4B32-9182-FA06E9AD724B}"/>
    <cellStyle name="DOWNFOOT 2" xfId="6497" xr:uid="{A96F5D43-8010-4E0A-A89C-ADA268238C3C}"/>
    <cellStyle name="Encabez1" xfId="766" xr:uid="{EF7B4657-DB12-4952-9FF2-D9F634836D5E}"/>
    <cellStyle name="Encabez1 2" xfId="6498" xr:uid="{464CFECE-12BA-44AF-94D0-972FAE8A299E}"/>
    <cellStyle name="Encabez1 3" xfId="6499" xr:uid="{74B43589-9C67-4BC4-BC6A-B092453F7A19}"/>
    <cellStyle name="Encabez2" xfId="767" xr:uid="{0A318CF0-4AB9-4642-B646-A1978AD176F7}"/>
    <cellStyle name="Encabez2 2" xfId="6500" xr:uid="{4154C2C9-E46C-4797-A116-418A36338416}"/>
    <cellStyle name="Encabez2 3" xfId="6501" xr:uid="{1182C1A3-D7AB-4208-96B6-3B28D3EA77A9}"/>
    <cellStyle name="Ênfase1 10" xfId="6502" xr:uid="{19622AE7-15FA-479C-B001-5EC6854C7430}"/>
    <cellStyle name="Ênfase1 11" xfId="6503" xr:uid="{DD1A19F1-FDEF-4092-80DF-CD32B9687FEB}"/>
    <cellStyle name="Ênfase1 12" xfId="6504" xr:uid="{4FDEC40F-FF7D-4A68-8784-72AFF9DAE820}"/>
    <cellStyle name="Ênfase1 2" xfId="768" xr:uid="{7BBD0DB3-E0AE-44CE-89A4-DE9901BC20B4}"/>
    <cellStyle name="Ênfase1 2 2" xfId="6505" xr:uid="{27A01AEB-CC73-4D4D-843D-C9ADDB834983}"/>
    <cellStyle name="Ênfase1 2 3" xfId="6506" xr:uid="{36EE0986-85E5-4055-9498-C27E5FE1CA1E}"/>
    <cellStyle name="Ênfase1 2 4" xfId="6507" xr:uid="{448DD4D8-CA42-4829-AD40-C1B6EBA4C3B4}"/>
    <cellStyle name="Ênfase1 2 5" xfId="6508" xr:uid="{F5A0ABB6-6E71-4E25-B6B5-F6392765BA54}"/>
    <cellStyle name="Ênfase1 2 6" xfId="6509" xr:uid="{9FC04D65-A4CB-41E7-B609-E1381452703F}"/>
    <cellStyle name="Ênfase1 3" xfId="6510" xr:uid="{2CE22F30-0F53-4064-886E-F0740CFBB9C6}"/>
    <cellStyle name="Ênfase1 3 2" xfId="6511" xr:uid="{ADC7C957-73FA-4F4C-A567-3C9C5EF6BDB4}"/>
    <cellStyle name="Ênfase1 4" xfId="6512" xr:uid="{F7E33ADE-253B-45AA-8736-316CF1D16DCF}"/>
    <cellStyle name="Ênfase1 4 2" xfId="6513" xr:uid="{D95F7B64-97F7-49C0-A536-2EAE6C615242}"/>
    <cellStyle name="Ênfase1 5" xfId="6514" xr:uid="{6074A38C-3B1D-4764-93C4-0E460867B8AD}"/>
    <cellStyle name="Ênfase1 5 2" xfId="6515" xr:uid="{502CC648-70BB-449E-807F-EE7D10FE9DB5}"/>
    <cellStyle name="Ênfase1 6" xfId="6516" xr:uid="{30F17E6C-1D11-4CCE-86C5-EA3ADDA385F8}"/>
    <cellStyle name="Ênfase1 6 2" xfId="6517" xr:uid="{77674CD9-6CD3-43D7-8BB2-8F094190A2A3}"/>
    <cellStyle name="Ênfase1 7" xfId="6518" xr:uid="{82587099-79A9-4963-9516-1EF7114EE676}"/>
    <cellStyle name="Ênfase1 7 2" xfId="6519" xr:uid="{49066177-203C-4864-B820-F005CA5835ED}"/>
    <cellStyle name="Ênfase1 8" xfId="6520" xr:uid="{125B3B4D-38B9-4FEF-931D-E417C2CB0808}"/>
    <cellStyle name="Ênfase1 9" xfId="6521" xr:uid="{773AB541-F29E-4F2C-9036-B68AE8A719ED}"/>
    <cellStyle name="Ênfase2 10" xfId="6522" xr:uid="{D857D8AA-B468-4D77-91FC-6B0B8AC06B39}"/>
    <cellStyle name="Ênfase2 11" xfId="6523" xr:uid="{E9BC44F0-D977-48C6-AC73-F5054E8970DD}"/>
    <cellStyle name="Ênfase2 12" xfId="6524" xr:uid="{E6E70958-A609-44EB-99F1-09299F455A14}"/>
    <cellStyle name="Ênfase2 2" xfId="769" xr:uid="{444F0114-9CDF-4570-B03B-990AD60B20A9}"/>
    <cellStyle name="Ênfase2 2 2" xfId="6525" xr:uid="{2F503BEC-057D-4AE2-A71F-DF347C505AE9}"/>
    <cellStyle name="Ênfase2 2 3" xfId="6526" xr:uid="{61FD412F-664D-4D8A-90F0-B73009786E02}"/>
    <cellStyle name="Ênfase2 2 4" xfId="6527" xr:uid="{5DF6923F-50AE-4548-9AB1-16728C874FFE}"/>
    <cellStyle name="Ênfase2 2 5" xfId="6528" xr:uid="{60919A36-D5B5-4048-B497-76A1C08A6EB6}"/>
    <cellStyle name="Ênfase2 2 6" xfId="6529" xr:uid="{6B24EB26-4AD7-45FA-B1DE-814FB522DEC9}"/>
    <cellStyle name="Ênfase2 3" xfId="6530" xr:uid="{0F3FFAB5-4FAD-4F37-A201-66B25D99CEA5}"/>
    <cellStyle name="Ênfase2 3 2" xfId="6531" xr:uid="{F6836CAE-5A30-4170-A164-59A4D73AED10}"/>
    <cellStyle name="Ênfase2 4" xfId="6532" xr:uid="{F70F0D20-D860-4AA3-A895-07D20799480D}"/>
    <cellStyle name="Ênfase2 4 2" xfId="6533" xr:uid="{13EAE9C4-7D36-4DA1-9FC7-FDC6338FC280}"/>
    <cellStyle name="Ênfase2 5" xfId="6534" xr:uid="{5EF05D7A-B938-46B2-9BDC-14BB1338BAC9}"/>
    <cellStyle name="Ênfase2 5 2" xfId="6535" xr:uid="{55D89685-62EE-453D-BF03-EB6F71ED6933}"/>
    <cellStyle name="Ênfase2 6" xfId="6536" xr:uid="{81EB95C4-F435-430A-869F-EAF3619204FB}"/>
    <cellStyle name="Ênfase2 6 2" xfId="6537" xr:uid="{36EA3327-A1F1-4790-A706-E2C42FCC242D}"/>
    <cellStyle name="Ênfase2 7" xfId="6538" xr:uid="{121C1592-9AAD-4DF6-BF53-AD48279E5063}"/>
    <cellStyle name="Ênfase2 7 2" xfId="6539" xr:uid="{539D5776-24E5-4016-AA09-1DA263829375}"/>
    <cellStyle name="Ênfase2 8" xfId="6540" xr:uid="{5FC03874-7AE9-4265-B5EC-5175FB56489D}"/>
    <cellStyle name="Ênfase2 9" xfId="6541" xr:uid="{BCBEF4D4-DCCE-4E25-84B3-7B3615C18656}"/>
    <cellStyle name="Ênfase3 10" xfId="6542" xr:uid="{5E4D1B86-903B-4BF6-8D8F-99FC04F839CC}"/>
    <cellStyle name="Ênfase3 11" xfId="6543" xr:uid="{C55958F2-5327-400D-96B4-39B78F0E2573}"/>
    <cellStyle name="Ênfase3 12" xfId="6544" xr:uid="{D4A012FF-ACD2-4A9F-96A7-0C4F0B76902C}"/>
    <cellStyle name="Ênfase3 2" xfId="770" xr:uid="{DC159656-DE3F-4257-AA1F-39DE43AA7E49}"/>
    <cellStyle name="Ênfase3 2 2" xfId="6545" xr:uid="{C416E661-3B6E-44BA-98BB-4739A4335220}"/>
    <cellStyle name="Ênfase3 2 3" xfId="6546" xr:uid="{E580DF09-E35B-4621-9640-1EBF00A96311}"/>
    <cellStyle name="Ênfase3 2 4" xfId="6547" xr:uid="{0A71BB82-BBCE-42D0-87EE-B6EA963383B5}"/>
    <cellStyle name="Ênfase3 2 5" xfId="6548" xr:uid="{9410930D-74A4-4D24-A95D-59DAE29DFEB1}"/>
    <cellStyle name="Ênfase3 2 6" xfId="6549" xr:uid="{8E3D326B-E32C-4DCF-A041-E54C4C918A12}"/>
    <cellStyle name="Ênfase3 3" xfId="6550" xr:uid="{A2CA2B43-0F81-4845-BF99-B99650C34261}"/>
    <cellStyle name="Ênfase3 3 2" xfId="6551" xr:uid="{F1A186F0-6781-4E33-865F-8EBD338D7E24}"/>
    <cellStyle name="Ênfase3 4" xfId="6552" xr:uid="{F28B25FF-4C3E-4751-959F-3F4F748B2B96}"/>
    <cellStyle name="Ênfase3 4 2" xfId="6553" xr:uid="{24623CB3-E717-4A8D-AE7D-1015F193A31F}"/>
    <cellStyle name="Ênfase3 5" xfId="6554" xr:uid="{32A5FF6B-A033-4542-A249-13CF43CDC1C7}"/>
    <cellStyle name="Ênfase3 5 2" xfId="6555" xr:uid="{38A74003-06FD-4331-ADE1-61A85333EB68}"/>
    <cellStyle name="Ênfase3 6" xfId="6556" xr:uid="{ACFF38C3-13B0-4C0B-AFC5-C83744B822A0}"/>
    <cellStyle name="Ênfase3 6 2" xfId="6557" xr:uid="{54C40C00-8D1B-471C-AF83-DA0E1958DF87}"/>
    <cellStyle name="Ênfase3 7" xfId="6558" xr:uid="{2798BA38-57EE-4416-A714-5623E5BC3497}"/>
    <cellStyle name="Ênfase3 7 2" xfId="6559" xr:uid="{97502608-5DAE-46DB-ADCA-899BC48713EB}"/>
    <cellStyle name="Ênfase3 8" xfId="6560" xr:uid="{AC9C89B5-1DF0-4371-9708-18ADC7EEF847}"/>
    <cellStyle name="Ênfase3 9" xfId="6561" xr:uid="{A107A249-AF18-455C-B4BE-892292E4DDC9}"/>
    <cellStyle name="Ênfase4 10" xfId="6562" xr:uid="{E053E300-7448-4B61-9D84-0014FB03AF24}"/>
    <cellStyle name="Ênfase4 11" xfId="6563" xr:uid="{125C2A9A-112B-4595-8693-0A14C719EEE5}"/>
    <cellStyle name="Ênfase4 12" xfId="6564" xr:uid="{FE468A19-F203-495B-A518-E29C4E9937AF}"/>
    <cellStyle name="Ênfase4 2" xfId="771" xr:uid="{F8BED79B-A0AF-45DA-A9F5-BEAD8EFF039B}"/>
    <cellStyle name="Ênfase4 2 2" xfId="6565" xr:uid="{2578F049-B69C-46C9-B8E9-3CFD6D5E55BB}"/>
    <cellStyle name="Ênfase4 2 3" xfId="6566" xr:uid="{0BD54B1A-A603-404C-8621-82C99E998B51}"/>
    <cellStyle name="Ênfase4 2 4" xfId="6567" xr:uid="{29CAB738-208A-4AAB-AB1F-0FF4CADCABAD}"/>
    <cellStyle name="Ênfase4 2 5" xfId="6568" xr:uid="{C207E286-49D8-4F13-B058-664BE45C3191}"/>
    <cellStyle name="Ênfase4 2 6" xfId="6569" xr:uid="{C4D7AC48-7123-40F8-9565-A0C7D532B16B}"/>
    <cellStyle name="Ênfase4 3" xfId="6570" xr:uid="{725CC439-FE77-4560-834C-A9D22AECDD14}"/>
    <cellStyle name="Ênfase4 3 2" xfId="6571" xr:uid="{F031B777-D436-4302-B077-2B546D56EF16}"/>
    <cellStyle name="Ênfase4 4" xfId="6572" xr:uid="{65446381-347A-4A5F-AFFC-6969D680D543}"/>
    <cellStyle name="Ênfase4 4 2" xfId="6573" xr:uid="{9BB28594-D330-4E97-ACE0-FEB883BCB5F8}"/>
    <cellStyle name="Ênfase4 5" xfId="6574" xr:uid="{792688D0-2917-467A-9AD0-4AF6D5E75742}"/>
    <cellStyle name="Ênfase4 5 2" xfId="6575" xr:uid="{5B4A79FD-D26A-470C-BB28-4B22FD9ED24C}"/>
    <cellStyle name="Ênfase4 6" xfId="6576" xr:uid="{9883A04E-F0D4-4B62-8FD7-67366632F6E8}"/>
    <cellStyle name="Ênfase4 6 2" xfId="6577" xr:uid="{D05F2238-BEED-4CDB-A498-62DE2C3A05DF}"/>
    <cellStyle name="Ênfase4 7" xfId="6578" xr:uid="{DF4A14B8-6B37-48F5-9A1D-4C5A3A006FF9}"/>
    <cellStyle name="Ênfase4 7 2" xfId="6579" xr:uid="{E64F062C-CE3D-40D7-8824-9AB78032D5C1}"/>
    <cellStyle name="Ênfase4 8" xfId="6580" xr:uid="{90B68CD9-6C10-4C54-A5F7-148751D0AA3C}"/>
    <cellStyle name="Ênfase4 9" xfId="6581" xr:uid="{AE690F92-AFD5-4C2F-A6E4-E4617DA5889E}"/>
    <cellStyle name="Ênfase5 10" xfId="6582" xr:uid="{7164BD6E-EAC2-4A49-B264-CF41FF47E6DA}"/>
    <cellStyle name="Ênfase5 11" xfId="6583" xr:uid="{BFEA42DE-C59B-448C-9CB0-18216ECEDC71}"/>
    <cellStyle name="Ênfase5 12" xfId="6584" xr:uid="{9757A6B8-EA8E-4738-AC53-C9D25E9852AE}"/>
    <cellStyle name="Ênfase5 2" xfId="772" xr:uid="{2C5B7814-36CC-481A-9DE4-35828C7E14C1}"/>
    <cellStyle name="Ênfase5 2 2" xfId="6585" xr:uid="{C4486B22-0F09-4DD0-862C-D5EFCBCD6246}"/>
    <cellStyle name="Ênfase5 2 3" xfId="6586" xr:uid="{537D8F5A-C2FA-437E-98A7-4B946BD94EED}"/>
    <cellStyle name="Ênfase5 2 4" xfId="6587" xr:uid="{B5C45AFA-A2E6-43F1-AE87-F6CC794740EE}"/>
    <cellStyle name="Ênfase5 2 5" xfId="6588" xr:uid="{08DB2FCC-C3F2-406E-8C05-273188E63D05}"/>
    <cellStyle name="Ênfase5 2 6" xfId="6589" xr:uid="{EED54BAA-CB87-4482-9E1E-1A1E324BF414}"/>
    <cellStyle name="Ênfase5 3" xfId="6590" xr:uid="{0E403DCA-44CA-477E-A100-F37975C68775}"/>
    <cellStyle name="Ênfase5 3 2" xfId="6591" xr:uid="{EEB327AF-003E-4271-A179-6C491B11519E}"/>
    <cellStyle name="Ênfase5 4" xfId="6592" xr:uid="{E18B73CD-FD61-42E4-A0D3-F575AC2AD12C}"/>
    <cellStyle name="Ênfase5 4 2" xfId="6593" xr:uid="{6AE38FB2-72E9-4DDA-A506-6A456CF78BD2}"/>
    <cellStyle name="Ênfase5 5" xfId="6594" xr:uid="{57568E1C-DE35-4D30-AE0A-8AE49A3FA3C1}"/>
    <cellStyle name="Ênfase5 5 2" xfId="6595" xr:uid="{13B53A91-39C4-4650-A293-553996A8B8A4}"/>
    <cellStyle name="Ênfase5 6" xfId="6596" xr:uid="{DF9A05B0-487B-4E56-B477-1ABCDEFA1D25}"/>
    <cellStyle name="Ênfase5 6 2" xfId="6597" xr:uid="{678ECCE3-28B0-4943-BB52-2C345135DE1D}"/>
    <cellStyle name="Ênfase5 7" xfId="6598" xr:uid="{C5DB3C4B-03A3-4B37-83B7-F1A08E7A22C5}"/>
    <cellStyle name="Ênfase5 7 2" xfId="6599" xr:uid="{45E870E5-D323-40D9-ADB3-AC4187735BEE}"/>
    <cellStyle name="Ênfase5 8" xfId="6600" xr:uid="{5697622B-ECA6-4BF4-91CA-77D49CDD6E4A}"/>
    <cellStyle name="Ênfase5 9" xfId="6601" xr:uid="{37CC52E1-4256-4ED2-A1D9-5C3D5729F214}"/>
    <cellStyle name="Ênfase6 10" xfId="6602" xr:uid="{A931A24C-B25B-4D15-8875-C5D1F7CD7B1C}"/>
    <cellStyle name="Ênfase6 11" xfId="6603" xr:uid="{B5563CD6-BCB6-4A51-ADC8-EAD7F0F86D6E}"/>
    <cellStyle name="Ênfase6 12" xfId="6604" xr:uid="{D0E9032C-B856-425F-BF3A-867F2189361E}"/>
    <cellStyle name="Ênfase6 2" xfId="773" xr:uid="{D6E5BCC0-A0CE-4395-BF5C-6877674E213F}"/>
    <cellStyle name="Ênfase6 2 2" xfId="6605" xr:uid="{58DCBB2D-3746-4061-8881-74AEFB4A29B6}"/>
    <cellStyle name="Ênfase6 2 3" xfId="6606" xr:uid="{29F0BC08-79E6-4AFF-909B-883B98A10597}"/>
    <cellStyle name="Ênfase6 2 4" xfId="6607" xr:uid="{C80A3B66-3D8B-4D08-9197-C93F75B2ECAA}"/>
    <cellStyle name="Ênfase6 2 5" xfId="6608" xr:uid="{E8B7B30B-7410-490A-9539-7CA8FFDCC527}"/>
    <cellStyle name="Ênfase6 2 6" xfId="6609" xr:uid="{AD736469-8838-45F2-ACC9-FE1FEB49D8E2}"/>
    <cellStyle name="Ênfase6 3" xfId="6610" xr:uid="{5DF1F885-ABBE-4EFD-9724-6E3ADB288968}"/>
    <cellStyle name="Ênfase6 3 2" xfId="6611" xr:uid="{9328FDB9-A226-4E15-9729-101E31E78565}"/>
    <cellStyle name="Ênfase6 4" xfId="6612" xr:uid="{2A5DFD3F-6E12-4CE6-AFDF-6D32DD9330EC}"/>
    <cellStyle name="Ênfase6 4 2" xfId="6613" xr:uid="{D24F29AB-7F23-4CA8-B114-67C4F04346E3}"/>
    <cellStyle name="Ênfase6 5" xfId="6614" xr:uid="{768A4D4A-677F-4380-9DA1-216DC6F82184}"/>
    <cellStyle name="Ênfase6 5 2" xfId="6615" xr:uid="{244D4D95-0485-4994-AE42-84677BE0C45A}"/>
    <cellStyle name="Ênfase6 6" xfId="6616" xr:uid="{AFF923B9-DB5C-47CA-92AB-D089E12FFB2B}"/>
    <cellStyle name="Ênfase6 6 2" xfId="6617" xr:uid="{1D404DF8-BF89-4616-B3A1-223430543C95}"/>
    <cellStyle name="Ênfase6 7" xfId="6618" xr:uid="{7207C492-1701-4DB3-8137-B9C37EC2808E}"/>
    <cellStyle name="Ênfase6 7 2" xfId="6619" xr:uid="{17C16D24-37D0-4D3C-8E4C-FE60320F5A87}"/>
    <cellStyle name="Ênfase6 8" xfId="6620" xr:uid="{A10C6CB0-DA8B-49FB-A629-C420E1F2397C}"/>
    <cellStyle name="Ênfase6 9" xfId="6621" xr:uid="{8A631E37-3751-424F-AF27-9FA5E4B55032}"/>
    <cellStyle name="Entrada 10" xfId="6622" xr:uid="{76E67052-E941-4F22-9DD7-F8286B9A6EBD}"/>
    <cellStyle name="Entrada 10 2" xfId="6623" xr:uid="{7BFDA92D-3209-4724-AA0A-525BFF520C3A}"/>
    <cellStyle name="Entrada 10 2 2" xfId="6624" xr:uid="{19D09FBA-68EB-4A34-B5F2-4EBF50BCADFE}"/>
    <cellStyle name="Entrada 10 2 2 2" xfId="6625" xr:uid="{CE296221-51F3-4AB6-8EBE-8AE7413ED867}"/>
    <cellStyle name="Entrada 10 2 2 2 2" xfId="6626" xr:uid="{8787A9A4-CDBB-4E25-A325-8D727922FBE4}"/>
    <cellStyle name="Entrada 10 2 2 2 2 2" xfId="6627" xr:uid="{90F037C7-A2C5-4943-8B42-1687A2B01D38}"/>
    <cellStyle name="Entrada 10 2 2 2 2 2 2" xfId="6628" xr:uid="{272325D3-7AC1-4EFC-9CCB-F227D3E28627}"/>
    <cellStyle name="Entrada 10 2 2 2 2 2 2 2" xfId="6629" xr:uid="{572F8561-BACF-497C-A698-8EE4E0B9BFD8}"/>
    <cellStyle name="Entrada 10 2 2 2 2 2 3" xfId="6630" xr:uid="{D625F0F1-86A2-402E-8270-E85662961814}"/>
    <cellStyle name="Entrada 10 2 2 2 2 3" xfId="6631" xr:uid="{2B7DF4BC-DE83-4667-B394-8D522308B542}"/>
    <cellStyle name="Entrada 10 2 2 2 2 3 2" xfId="6632" xr:uid="{FF3189CD-E5D9-4D50-9037-6F81224D2B71}"/>
    <cellStyle name="Entrada 10 2 2 2 2 3 2 2" xfId="6633" xr:uid="{5578B71C-E491-4931-BD4E-D5B8264FEC88}"/>
    <cellStyle name="Entrada 10 2 2 2 2 3 3" xfId="6634" xr:uid="{166E0A5F-5AAD-420B-B5CF-1ABFE152A68B}"/>
    <cellStyle name="Entrada 10 2 2 2 2 4" xfId="6635" xr:uid="{BDA1F98C-6897-4D0A-B6B8-FC9C0F4F253F}"/>
    <cellStyle name="Entrada 10 2 2 2 3" xfId="6636" xr:uid="{74F896C1-028B-4075-88A0-7EA89E9027C7}"/>
    <cellStyle name="Entrada 10 2 2 2 3 2" xfId="6637" xr:uid="{75931538-C661-486E-8794-05710C6AB355}"/>
    <cellStyle name="Entrada 10 2 2 2 3 2 2" xfId="6638" xr:uid="{D42666C3-767B-412F-B551-DED9A11F5A7A}"/>
    <cellStyle name="Entrada 10 2 2 2 3 3" xfId="6639" xr:uid="{17394929-E372-434A-8E7F-FE2D6B3DD8AD}"/>
    <cellStyle name="Entrada 10 2 2 2 4" xfId="6640" xr:uid="{98DDC7EB-5C36-4825-B6B3-8BE30DDF9BA0}"/>
    <cellStyle name="Entrada 10 2 2 2 4 2" xfId="6641" xr:uid="{CABFFA74-28E7-4BE5-A648-E6298D3C95D9}"/>
    <cellStyle name="Entrada 10 2 2 2 4 2 2" xfId="6642" xr:uid="{45864ED8-5851-4806-AC18-BA05A6DA1390}"/>
    <cellStyle name="Entrada 10 2 2 2 4 3" xfId="6643" xr:uid="{3B9BCBAB-621A-4041-AB50-BD56A7DE727D}"/>
    <cellStyle name="Entrada 10 2 2 2 5" xfId="6644" xr:uid="{AEE36B00-BB74-4CB4-BDFE-6B3B91403565}"/>
    <cellStyle name="Entrada 10 2 2 3" xfId="6645" xr:uid="{CE05983B-EE74-4E52-AB2D-B5FEE02E73AE}"/>
    <cellStyle name="Entrada 10 2 2 3 2" xfId="6646" xr:uid="{51668650-FC65-40D9-A01B-0655C79609C1}"/>
    <cellStyle name="Entrada 10 2 2 3 2 2" xfId="6647" xr:uid="{A9DEE15A-1CDC-40A4-A018-2CBBFF00681F}"/>
    <cellStyle name="Entrada 10 2 2 3 2 2 2" xfId="6648" xr:uid="{FEC5123E-A3D3-4C17-889E-1186A555A8D2}"/>
    <cellStyle name="Entrada 10 2 2 3 2 3" xfId="6649" xr:uid="{7652DBC4-403F-49B9-BA07-47EBFBEE96DE}"/>
    <cellStyle name="Entrada 10 2 2 3 3" xfId="6650" xr:uid="{A37B4BB0-2965-44AF-97FD-7448913EEF8E}"/>
    <cellStyle name="Entrada 10 2 2 3 3 2" xfId="6651" xr:uid="{C2AC2DAB-9330-4AE4-B6D1-8D00A5BE7B80}"/>
    <cellStyle name="Entrada 10 2 2 3 3 2 2" xfId="6652" xr:uid="{5F1B6CBA-7E5D-459D-984F-55C5A8281C6C}"/>
    <cellStyle name="Entrada 10 2 2 3 3 3" xfId="6653" xr:uid="{F67DCB6A-BD1D-4BB0-AF00-6E59A045F28C}"/>
    <cellStyle name="Entrada 10 2 2 3 4" xfId="6654" xr:uid="{C687DBE0-402E-4D6C-B16E-3B837D2469A9}"/>
    <cellStyle name="Entrada 10 2 2 4" xfId="6655" xr:uid="{5FB57B77-1C2E-4765-B5FC-95A76AAB39EF}"/>
    <cellStyle name="Entrada 10 2 2 4 2" xfId="6656" xr:uid="{58CD6092-D58E-4C48-91D5-6D5C6799B2C4}"/>
    <cellStyle name="Entrada 10 2 2 4 2 2" xfId="6657" xr:uid="{7C6E5819-071D-4538-906D-C313C548466B}"/>
    <cellStyle name="Entrada 10 2 2 4 3" xfId="6658" xr:uid="{8EAE2719-635A-4299-AF26-C18287F20355}"/>
    <cellStyle name="Entrada 10 2 2 5" xfId="6659" xr:uid="{EAADE575-0402-4D87-840D-364A9845A073}"/>
    <cellStyle name="Entrada 10 2 2 5 2" xfId="6660" xr:uid="{908D3809-AA8C-44E7-85CA-C4A9E503DAC6}"/>
    <cellStyle name="Entrada 10 2 2 5 2 2" xfId="6661" xr:uid="{F86A348F-20BE-416D-8FBD-B55AC120BB8F}"/>
    <cellStyle name="Entrada 10 2 2 5 3" xfId="6662" xr:uid="{1DEA64EC-1129-4B75-9C83-0764E1EE4B16}"/>
    <cellStyle name="Entrada 10 2 2 6" xfId="6663" xr:uid="{0CD1EE4D-62B0-42F6-8948-8A6FC5C6375E}"/>
    <cellStyle name="Entrada 10 2 3" xfId="6664" xr:uid="{CB9E5A7B-FCF0-44D6-8D6D-2D9683A8F21C}"/>
    <cellStyle name="Entrada 10 2 3 2" xfId="6665" xr:uid="{00F081C2-1795-42A8-A18B-79CC4404A827}"/>
    <cellStyle name="Entrada 10 2 3 2 2" xfId="6666" xr:uid="{08E786D4-A9EF-4F74-93CA-E48FBB3679D0}"/>
    <cellStyle name="Entrada 10 2 3 2 2 2" xfId="6667" xr:uid="{ED875B8C-B4D4-49D0-9516-5F3DDD5117C5}"/>
    <cellStyle name="Entrada 10 2 3 2 2 2 2" xfId="6668" xr:uid="{8CEBDFF8-B2BA-4868-B1A4-E8C2466305E4}"/>
    <cellStyle name="Entrada 10 2 3 2 2 3" xfId="6669" xr:uid="{607A1D40-9F16-464B-89C3-7385D65D1B2E}"/>
    <cellStyle name="Entrada 10 2 3 2 3" xfId="6670" xr:uid="{F171E2E3-CC3A-421A-A62E-A82FCC2DEC7E}"/>
    <cellStyle name="Entrada 10 2 3 2 3 2" xfId="6671" xr:uid="{AA957533-BCDD-45AC-B031-CF6529425996}"/>
    <cellStyle name="Entrada 10 2 3 2 3 2 2" xfId="6672" xr:uid="{49E02843-DCEC-49C4-9A4E-609169B909FA}"/>
    <cellStyle name="Entrada 10 2 3 2 3 3" xfId="6673" xr:uid="{4FBDCD0E-8B72-4A36-A935-FD4B5E5CDF25}"/>
    <cellStyle name="Entrada 10 2 3 2 4" xfId="6674" xr:uid="{F13D6AB1-7D1B-4949-AF46-1EECFE9A10AA}"/>
    <cellStyle name="Entrada 10 2 3 3" xfId="6675" xr:uid="{B9C77CE0-918F-4FD8-95C9-6DF751B67871}"/>
    <cellStyle name="Entrada 10 2 3 3 2" xfId="6676" xr:uid="{2DB1049F-9D7F-4A9F-9AFF-5AE2D0493ECA}"/>
    <cellStyle name="Entrada 10 2 3 3 2 2" xfId="6677" xr:uid="{C52CCD75-3004-46F7-8E62-F8B250F9131B}"/>
    <cellStyle name="Entrada 10 2 3 3 3" xfId="6678" xr:uid="{1A41B11A-0731-4A56-9454-ECDF5F1A1493}"/>
    <cellStyle name="Entrada 10 2 3 4" xfId="6679" xr:uid="{E40EB90E-69A5-4F46-A5C9-DBD853F1ACC4}"/>
    <cellStyle name="Entrada 10 2 3 4 2" xfId="6680" xr:uid="{C69F9E98-9117-44AF-BFEC-C2840E76F2AC}"/>
    <cellStyle name="Entrada 10 2 3 4 2 2" xfId="6681" xr:uid="{E8931C1A-6393-4E8A-81F2-8C6F086BF6F0}"/>
    <cellStyle name="Entrada 10 2 3 4 3" xfId="6682" xr:uid="{D05A7ADB-2E9D-4089-9CA9-054185CBC213}"/>
    <cellStyle name="Entrada 10 2 3 5" xfId="6683" xr:uid="{7D345C1B-A746-4A0C-9633-95FC35801225}"/>
    <cellStyle name="Entrada 10 2 4" xfId="6684" xr:uid="{96865214-96A3-4FAE-908C-FBE9A5ADDD7C}"/>
    <cellStyle name="Entrada 10 2 4 2" xfId="6685" xr:uid="{300EBBBA-5256-41FF-89E4-9D4CC01F7891}"/>
    <cellStyle name="Entrada 10 2 4 2 2" xfId="6686" xr:uid="{B187DFBB-3424-4DE1-90D6-6E7952808AC4}"/>
    <cellStyle name="Entrada 10 2 4 2 2 2" xfId="6687" xr:uid="{16AC3E3E-9522-42E9-9019-B59F02709418}"/>
    <cellStyle name="Entrada 10 2 4 2 3" xfId="6688" xr:uid="{D7CDC9AF-1223-45AD-AF28-A2DAC6715B68}"/>
    <cellStyle name="Entrada 10 2 4 3" xfId="6689" xr:uid="{174C0E8E-43B4-48D8-8A8A-AF95A664CD60}"/>
    <cellStyle name="Entrada 10 2 4 3 2" xfId="6690" xr:uid="{2992CC80-BB7C-4FEF-ACC0-D17FB8D50279}"/>
    <cellStyle name="Entrada 10 2 4 3 2 2" xfId="6691" xr:uid="{5AAF6B7C-AB9D-4F4C-B7B3-4226AEB1F705}"/>
    <cellStyle name="Entrada 10 2 4 3 3" xfId="6692" xr:uid="{D0B3D726-A4A4-495B-A912-DE6CC727D9DD}"/>
    <cellStyle name="Entrada 10 2 4 4" xfId="6693" xr:uid="{A292E132-FC3C-47B4-B9BE-ED575724F41D}"/>
    <cellStyle name="Entrada 10 2 5" xfId="6694" xr:uid="{DE319096-7A62-4559-8C9F-4975FA461DBC}"/>
    <cellStyle name="Entrada 10 2 5 2" xfId="6695" xr:uid="{6503DA26-D9E1-4ABC-AE39-4C80E0444EBE}"/>
    <cellStyle name="Entrada 10 2 5 2 2" xfId="6696" xr:uid="{B62F1258-E440-4A10-832D-4C9DAE166619}"/>
    <cellStyle name="Entrada 10 2 5 3" xfId="6697" xr:uid="{8E46DAC1-193D-4B12-BBEA-2640C481AAC1}"/>
    <cellStyle name="Entrada 10 2 6" xfId="6698" xr:uid="{1DDAC7E9-6557-42C7-B695-459FE6704BB1}"/>
    <cellStyle name="Entrada 10 2 6 2" xfId="6699" xr:uid="{1D265D6B-B94C-4359-B7D9-8F88ECB0F222}"/>
    <cellStyle name="Entrada 10 2 6 2 2" xfId="6700" xr:uid="{4A4F3F6E-66CB-48A3-B97A-6C1A7F9FAE48}"/>
    <cellStyle name="Entrada 10 2 6 3" xfId="6701" xr:uid="{81D8E1FE-5368-41E6-8E4C-3255FBC3B849}"/>
    <cellStyle name="Entrada 10 2 7" xfId="6702" xr:uid="{166EF3EE-3732-49A4-BC96-0088C04E5B5A}"/>
    <cellStyle name="Entrada 10 3" xfId="6703" xr:uid="{9EF0958D-5C1A-43BA-B09A-8955B9B16C97}"/>
    <cellStyle name="Entrada 10 3 2" xfId="6704" xr:uid="{C1168A9D-C6A5-4AFF-978E-5E7147E696CF}"/>
    <cellStyle name="Entrada 10 3 2 2" xfId="6705" xr:uid="{630D0935-BDDB-4CE7-81D4-4EFDCBC2B26F}"/>
    <cellStyle name="Entrada 10 3 2 2 2" xfId="6706" xr:uid="{4C7D0241-03AB-4DB4-9800-0B9E0B8AC223}"/>
    <cellStyle name="Entrada 10 3 2 2 2 2" xfId="6707" xr:uid="{827D73D4-EFFC-4FD6-AFAB-35DEA4659C2B}"/>
    <cellStyle name="Entrada 10 3 2 2 2 2 2" xfId="6708" xr:uid="{CEAE16BA-A4B4-4189-A82A-B140DDD37A2A}"/>
    <cellStyle name="Entrada 10 3 2 2 2 3" xfId="6709" xr:uid="{7E672C7F-88E5-48BD-82E0-92CA30738887}"/>
    <cellStyle name="Entrada 10 3 2 2 3" xfId="6710" xr:uid="{7F54053C-3A0C-40F6-B557-E1780F2881D2}"/>
    <cellStyle name="Entrada 10 3 2 2 3 2" xfId="6711" xr:uid="{5222A28F-3BD9-4E07-A60A-14E1A705D9B0}"/>
    <cellStyle name="Entrada 10 3 2 2 3 2 2" xfId="6712" xr:uid="{45D3CC9D-D737-4166-B27D-8779CF41221A}"/>
    <cellStyle name="Entrada 10 3 2 2 3 3" xfId="6713" xr:uid="{3C25E41A-AD37-4CCC-A37A-213F6751133F}"/>
    <cellStyle name="Entrada 10 3 2 2 4" xfId="6714" xr:uid="{FBA7DDAF-9B91-42AB-A698-3F54F1E18B5A}"/>
    <cellStyle name="Entrada 10 3 2 3" xfId="6715" xr:uid="{8C99E7CD-6B3B-4B6A-9129-4D2F73363CEA}"/>
    <cellStyle name="Entrada 10 3 2 3 2" xfId="6716" xr:uid="{17C80A31-E3D7-44CB-A94E-D2C4E7C3F866}"/>
    <cellStyle name="Entrada 10 3 2 3 2 2" xfId="6717" xr:uid="{B37BB644-BA51-4564-B36C-671EFA36C2D3}"/>
    <cellStyle name="Entrada 10 3 2 3 3" xfId="6718" xr:uid="{20FEA66F-CEA1-49EB-81DE-D1D53974D2CC}"/>
    <cellStyle name="Entrada 10 3 2 4" xfId="6719" xr:uid="{F99584A8-7355-4077-BE97-08FBD29AF7A0}"/>
    <cellStyle name="Entrada 10 3 2 4 2" xfId="6720" xr:uid="{C722F1BD-117D-4B2B-A31F-D31562FD64E4}"/>
    <cellStyle name="Entrada 10 3 2 4 2 2" xfId="6721" xr:uid="{82C50820-BBEA-4239-BBA2-B60244840D4D}"/>
    <cellStyle name="Entrada 10 3 2 4 3" xfId="6722" xr:uid="{E7E82962-D3CF-4C5D-B429-E0D8AA063182}"/>
    <cellStyle name="Entrada 10 3 2 5" xfId="6723" xr:uid="{8F0C3BE2-205C-4BDF-8024-61A6A816819A}"/>
    <cellStyle name="Entrada 10 3 3" xfId="6724" xr:uid="{BD499B30-3DBE-4B88-B13D-DA51C7CFBEF6}"/>
    <cellStyle name="Entrada 10 3 3 2" xfId="6725" xr:uid="{9991D319-9BC3-41D5-8ABE-AB7C7F03BE79}"/>
    <cellStyle name="Entrada 10 3 3 2 2" xfId="6726" xr:uid="{8D4D13D1-91C4-43A0-8914-0252ACBD8B18}"/>
    <cellStyle name="Entrada 10 3 3 2 2 2" xfId="6727" xr:uid="{F3A64A29-A721-4708-9BB8-64DC82BF77EB}"/>
    <cellStyle name="Entrada 10 3 3 2 3" xfId="6728" xr:uid="{3E149746-881F-44E6-B5EF-9549C43D68EA}"/>
    <cellStyle name="Entrada 10 3 3 3" xfId="6729" xr:uid="{C1EDE58C-3CF5-44E9-B932-70BC08CC567F}"/>
    <cellStyle name="Entrada 10 3 3 3 2" xfId="6730" xr:uid="{8D242116-1CF9-456B-A62F-0D011ADFC41F}"/>
    <cellStyle name="Entrada 10 3 3 3 2 2" xfId="6731" xr:uid="{FE8BDB4D-F110-4BB7-BA15-6E128CE7FCEE}"/>
    <cellStyle name="Entrada 10 3 3 3 3" xfId="6732" xr:uid="{379B3CBE-44F3-40DE-B8F7-53FA905B38A6}"/>
    <cellStyle name="Entrada 10 3 3 4" xfId="6733" xr:uid="{E72DF2B0-CB44-4D3D-BA85-AE3FFA7D82B6}"/>
    <cellStyle name="Entrada 10 3 4" xfId="6734" xr:uid="{7F3C1256-7EAD-419C-8641-7957915CC007}"/>
    <cellStyle name="Entrada 10 3 4 2" xfId="6735" xr:uid="{96687DE8-DF75-4603-A854-63F03D4326B7}"/>
    <cellStyle name="Entrada 10 3 4 2 2" xfId="6736" xr:uid="{E597E815-B494-4C8D-9390-F9932B529CCD}"/>
    <cellStyle name="Entrada 10 3 4 3" xfId="6737" xr:uid="{C0043C68-223A-4F11-8827-44860F7EA6E8}"/>
    <cellStyle name="Entrada 10 3 5" xfId="6738" xr:uid="{12C75A91-0E75-4897-867C-E2242BEBB04B}"/>
    <cellStyle name="Entrada 10 3 5 2" xfId="6739" xr:uid="{A45ABB27-D2FD-41A7-8978-3DC3F5EAD25F}"/>
    <cellStyle name="Entrada 10 3 5 2 2" xfId="6740" xr:uid="{CEF45ECC-203E-40B2-B2DA-F8A565EDA08E}"/>
    <cellStyle name="Entrada 10 3 5 3" xfId="6741" xr:uid="{D83F135E-9FBD-4DCD-BFD4-B43823F6B50E}"/>
    <cellStyle name="Entrada 10 3 6" xfId="6742" xr:uid="{A71BF2CC-AB50-4ED0-8967-7AD6529990BC}"/>
    <cellStyle name="Entrada 10 4" xfId="6743" xr:uid="{335B4310-5549-4E9E-80AC-4194A928A807}"/>
    <cellStyle name="Entrada 10 4 2" xfId="6744" xr:uid="{9470619F-B073-4176-9A1A-4C8DF72734AB}"/>
    <cellStyle name="Entrada 10 4 2 2" xfId="6745" xr:uid="{A6CF8B05-4F7E-4AC5-A9B2-325D9E9A23D2}"/>
    <cellStyle name="Entrada 10 4 2 2 2" xfId="6746" xr:uid="{DB7FD533-DECD-4780-8413-DACCD89E2C10}"/>
    <cellStyle name="Entrada 10 4 2 2 2 2" xfId="6747" xr:uid="{9DA5F0CC-1FC4-4119-84C1-D2EEF0D2FFCF}"/>
    <cellStyle name="Entrada 10 4 2 2 3" xfId="6748" xr:uid="{D53B5951-6A03-4B30-845E-F7E307267471}"/>
    <cellStyle name="Entrada 10 4 2 3" xfId="6749" xr:uid="{F6C10F80-A0FF-4D6C-BE7D-B391B767AD73}"/>
    <cellStyle name="Entrada 10 4 2 3 2" xfId="6750" xr:uid="{7D7552B9-C03F-4A3A-A53E-84D6F3555F1A}"/>
    <cellStyle name="Entrada 10 4 2 3 2 2" xfId="6751" xr:uid="{69AE0D07-F05C-469D-9C5C-D57379B4AB52}"/>
    <cellStyle name="Entrada 10 4 2 3 3" xfId="6752" xr:uid="{86513DBB-9768-4E92-B6F0-65DB99684E49}"/>
    <cellStyle name="Entrada 10 4 2 4" xfId="6753" xr:uid="{5AC04A0B-9774-46B8-B7DD-08318BC72F72}"/>
    <cellStyle name="Entrada 10 4 3" xfId="6754" xr:uid="{2B1E5DDB-C5E0-45C1-A1D9-0B20303DE261}"/>
    <cellStyle name="Entrada 10 4 3 2" xfId="6755" xr:uid="{232FA207-203B-4A79-BD83-3BD27407758E}"/>
    <cellStyle name="Entrada 10 4 3 2 2" xfId="6756" xr:uid="{E2261323-A4CE-4BB6-B022-C35A713A17DF}"/>
    <cellStyle name="Entrada 10 4 3 3" xfId="6757" xr:uid="{51A50F17-97ED-4EEC-974A-ADB0B4029834}"/>
    <cellStyle name="Entrada 10 4 4" xfId="6758" xr:uid="{CF3A440B-C602-4F61-8E1A-185C2C129C6B}"/>
    <cellStyle name="Entrada 10 4 4 2" xfId="6759" xr:uid="{C55954CC-33C9-46EE-B07F-A1EDCBD24470}"/>
    <cellStyle name="Entrada 10 4 4 2 2" xfId="6760" xr:uid="{0D2675E8-1CFF-477B-AD2E-62221ACFE633}"/>
    <cellStyle name="Entrada 10 4 4 3" xfId="6761" xr:uid="{A66E448A-FCB7-46DA-BFFF-D0B303C74041}"/>
    <cellStyle name="Entrada 10 4 5" xfId="6762" xr:uid="{D9716A62-59A2-4E37-948C-CFB9A1252E56}"/>
    <cellStyle name="Entrada 10 5" xfId="6763" xr:uid="{23E14CAF-A9C5-4AE2-959E-5EF79824FDAC}"/>
    <cellStyle name="Entrada 10 5 2" xfId="6764" xr:uid="{5553DCB5-CA5E-48A1-9D12-7270E5632682}"/>
    <cellStyle name="Entrada 10 5 2 2" xfId="6765" xr:uid="{6EA8C921-9792-4A9E-B62C-A3CC2C8658EA}"/>
    <cellStyle name="Entrada 10 5 2 2 2" xfId="6766" xr:uid="{8D607D78-1FE6-4717-8E74-DB2FFAF1E2DD}"/>
    <cellStyle name="Entrada 10 5 2 3" xfId="6767" xr:uid="{D7E1BEAE-541A-4CE2-B202-75EA826CBB29}"/>
    <cellStyle name="Entrada 10 5 3" xfId="6768" xr:uid="{EDB3CAEF-BC86-47BA-A619-C6D4874F87B3}"/>
    <cellStyle name="Entrada 10 5 3 2" xfId="6769" xr:uid="{816E9684-48AE-4564-BF5A-C4E0C389B7C4}"/>
    <cellStyle name="Entrada 10 5 3 2 2" xfId="6770" xr:uid="{ABB23BD5-7A0A-42F1-AB8A-60830DEA409D}"/>
    <cellStyle name="Entrada 10 5 3 3" xfId="6771" xr:uid="{672967A3-8C15-488D-BFC3-05099A58DB1F}"/>
    <cellStyle name="Entrada 10 5 4" xfId="6772" xr:uid="{2F1EDB94-20DA-42F7-98B5-5BF90D05E88F}"/>
    <cellStyle name="Entrada 10 6" xfId="6773" xr:uid="{E532FE49-1CF5-46E9-B95D-D4AA98089E2C}"/>
    <cellStyle name="Entrada 10 6 2" xfId="6774" xr:uid="{7B8BB0D5-124C-4BB7-BC94-23C5AF484A32}"/>
    <cellStyle name="Entrada 10 6 2 2" xfId="6775" xr:uid="{E189AAB4-BD52-4D88-94A0-451F015B7540}"/>
    <cellStyle name="Entrada 10 6 3" xfId="6776" xr:uid="{9E6662DB-EDED-4A71-B595-892BA5070101}"/>
    <cellStyle name="Entrada 10 7" xfId="6777" xr:uid="{951FF141-7B7B-43BF-A573-8FB2A673203D}"/>
    <cellStyle name="Entrada 10 7 2" xfId="6778" xr:uid="{9571F313-69AB-46CA-926E-EA945A165DD5}"/>
    <cellStyle name="Entrada 10 7 2 2" xfId="6779" xr:uid="{CB347693-567D-441C-8C99-88B0F254C94C}"/>
    <cellStyle name="Entrada 10 7 3" xfId="6780" xr:uid="{FFCD7584-E8B3-4B5E-956A-BCBC9068FDCC}"/>
    <cellStyle name="Entrada 10 8" xfId="6781" xr:uid="{4050511E-22E5-41B4-95C7-87F50909F6FA}"/>
    <cellStyle name="Entrada 11" xfId="6782" xr:uid="{7BDA349D-A93A-4CCD-9DB2-E7847E115D63}"/>
    <cellStyle name="Entrada 11 2" xfId="6783" xr:uid="{264716B5-DFFF-4C0E-8245-2A17E3D40169}"/>
    <cellStyle name="Entrada 11 2 2" xfId="6784" xr:uid="{4B78BA79-52E5-4F1A-A5C9-71089FEF3028}"/>
    <cellStyle name="Entrada 11 2 2 2" xfId="6785" xr:uid="{CACEF255-E749-4639-9E1B-69CC156A09E7}"/>
    <cellStyle name="Entrada 11 2 2 2 2" xfId="6786" xr:uid="{1E53B43B-1927-4300-ACE6-19AA85EB8AE1}"/>
    <cellStyle name="Entrada 11 2 2 2 2 2" xfId="6787" xr:uid="{C92404A4-0003-45E3-9FF5-A6AF4D4450E8}"/>
    <cellStyle name="Entrada 11 2 2 2 2 2 2" xfId="6788" xr:uid="{D13BFC8F-D465-4254-85B5-0A15270075D9}"/>
    <cellStyle name="Entrada 11 2 2 2 2 2 2 2" xfId="6789" xr:uid="{EA062BB8-6642-4F30-BA98-A4AFC89311FF}"/>
    <cellStyle name="Entrada 11 2 2 2 2 2 3" xfId="6790" xr:uid="{F6DBD433-32AD-496A-B28F-115EA529E204}"/>
    <cellStyle name="Entrada 11 2 2 2 2 3" xfId="6791" xr:uid="{16C62650-E5E4-4789-A9D8-42F44AB5D9F0}"/>
    <cellStyle name="Entrada 11 2 2 2 2 3 2" xfId="6792" xr:uid="{4489075B-D18C-48E3-8F56-B53FF62913E3}"/>
    <cellStyle name="Entrada 11 2 2 2 2 3 2 2" xfId="6793" xr:uid="{5B59543C-7637-49DB-901A-3D9CE7CF8DEE}"/>
    <cellStyle name="Entrada 11 2 2 2 2 3 3" xfId="6794" xr:uid="{4F814846-0EFE-4D3B-8E6A-FE81A259115C}"/>
    <cellStyle name="Entrada 11 2 2 2 2 4" xfId="6795" xr:uid="{33A9851A-1A3B-4ED6-B468-85B20AB464E3}"/>
    <cellStyle name="Entrada 11 2 2 2 3" xfId="6796" xr:uid="{D13617B2-8312-4F52-8EE1-BBB6E53EA7E2}"/>
    <cellStyle name="Entrada 11 2 2 2 3 2" xfId="6797" xr:uid="{724A8F5F-8D3F-430A-8AD5-2A7F5FDDF7BC}"/>
    <cellStyle name="Entrada 11 2 2 2 3 2 2" xfId="6798" xr:uid="{3FAD110A-4231-4CAB-9A1E-0416042DC517}"/>
    <cellStyle name="Entrada 11 2 2 2 3 3" xfId="6799" xr:uid="{8072B677-B520-4D03-A44C-009C0A8940AB}"/>
    <cellStyle name="Entrada 11 2 2 2 4" xfId="6800" xr:uid="{F28BAB83-DD35-496C-ABAA-28DA44AAB966}"/>
    <cellStyle name="Entrada 11 2 2 2 4 2" xfId="6801" xr:uid="{F53B1B82-5653-4C14-A51F-02F8AC27100B}"/>
    <cellStyle name="Entrada 11 2 2 2 4 2 2" xfId="6802" xr:uid="{28EE4056-0469-4E14-AB22-3228DF0CD3A2}"/>
    <cellStyle name="Entrada 11 2 2 2 4 3" xfId="6803" xr:uid="{5D353CDD-8793-44D0-B4D0-1305B1184E66}"/>
    <cellStyle name="Entrada 11 2 2 2 5" xfId="6804" xr:uid="{A99C0D11-7BD5-48B4-955D-4EC463B56A4B}"/>
    <cellStyle name="Entrada 11 2 2 3" xfId="6805" xr:uid="{2B32A4C4-C24E-4915-BD1E-1FA14AA191AA}"/>
    <cellStyle name="Entrada 11 2 2 3 2" xfId="6806" xr:uid="{39354B0A-A6BC-47C9-8E99-C2E2E7E62D12}"/>
    <cellStyle name="Entrada 11 2 2 3 2 2" xfId="6807" xr:uid="{FDD43247-1D9E-45BD-B01E-40D0F38E3442}"/>
    <cellStyle name="Entrada 11 2 2 3 2 2 2" xfId="6808" xr:uid="{56FB897D-092B-4924-A2E9-FF3459EB7653}"/>
    <cellStyle name="Entrada 11 2 2 3 2 3" xfId="6809" xr:uid="{3C703F76-D9C3-4FFC-8FD2-39E4242D7FE7}"/>
    <cellStyle name="Entrada 11 2 2 3 3" xfId="6810" xr:uid="{2C2FB4A8-423A-46D6-8AC5-E168EEB059F5}"/>
    <cellStyle name="Entrada 11 2 2 3 3 2" xfId="6811" xr:uid="{C7DE566E-908A-42FD-B538-EB18FCF5538D}"/>
    <cellStyle name="Entrada 11 2 2 3 3 2 2" xfId="6812" xr:uid="{123FC3E9-016C-4282-9C60-FD6DC462D544}"/>
    <cellStyle name="Entrada 11 2 2 3 3 3" xfId="6813" xr:uid="{946369FC-B132-478E-B7D8-DFF4F9483C85}"/>
    <cellStyle name="Entrada 11 2 2 3 4" xfId="6814" xr:uid="{7204FEAF-4542-4D1C-AB40-A6782AB3BAEA}"/>
    <cellStyle name="Entrada 11 2 2 4" xfId="6815" xr:uid="{BC13B9B8-0E38-4B45-9C5A-4F9C91976D71}"/>
    <cellStyle name="Entrada 11 2 2 4 2" xfId="6816" xr:uid="{648BDD4D-63DF-4E2C-BB90-85C793A20C04}"/>
    <cellStyle name="Entrada 11 2 2 4 2 2" xfId="6817" xr:uid="{EDB35A42-2256-4A44-B93E-599FCDDE3924}"/>
    <cellStyle name="Entrada 11 2 2 4 3" xfId="6818" xr:uid="{25D6241F-7198-4636-BA28-62A6E2F16048}"/>
    <cellStyle name="Entrada 11 2 2 5" xfId="6819" xr:uid="{D1033E26-BE68-437A-91F8-4017B5BC1BCB}"/>
    <cellStyle name="Entrada 11 2 2 5 2" xfId="6820" xr:uid="{C6D17EE1-50FD-485A-9AF6-EBB161D30042}"/>
    <cellStyle name="Entrada 11 2 2 5 2 2" xfId="6821" xr:uid="{7607B4A6-0964-4F7C-A780-4E4C34957294}"/>
    <cellStyle name="Entrada 11 2 2 5 3" xfId="6822" xr:uid="{916EF9F9-5B4D-4C15-A036-212DBE15C9C2}"/>
    <cellStyle name="Entrada 11 2 2 6" xfId="6823" xr:uid="{48207EE0-A586-4470-B31C-2ABA4C989E09}"/>
    <cellStyle name="Entrada 11 2 3" xfId="6824" xr:uid="{F905353D-3720-469D-9DB0-8AC0112A53E1}"/>
    <cellStyle name="Entrada 11 2 3 2" xfId="6825" xr:uid="{2C38340E-1782-4AE4-8BCA-C5DFD3D1B004}"/>
    <cellStyle name="Entrada 11 2 3 2 2" xfId="6826" xr:uid="{3ED1AE45-E060-4BBD-ACD7-D52716A0B67A}"/>
    <cellStyle name="Entrada 11 2 3 2 2 2" xfId="6827" xr:uid="{9CE81351-1C0E-42E0-86DB-DA84D2148EBC}"/>
    <cellStyle name="Entrada 11 2 3 2 2 2 2" xfId="6828" xr:uid="{A453E434-7D3C-4A9C-BB12-6D17EA81B2D3}"/>
    <cellStyle name="Entrada 11 2 3 2 2 3" xfId="6829" xr:uid="{8BDF1D3E-8968-4F3F-B035-C3E57EF446CA}"/>
    <cellStyle name="Entrada 11 2 3 2 3" xfId="6830" xr:uid="{0BE26149-FD38-47BB-9A67-290E4AA9BAFF}"/>
    <cellStyle name="Entrada 11 2 3 2 3 2" xfId="6831" xr:uid="{906E6AB9-D0AC-4D4A-8F57-17CCE076119B}"/>
    <cellStyle name="Entrada 11 2 3 2 3 2 2" xfId="6832" xr:uid="{9ED40A42-6469-4367-B843-427C6FDC24AE}"/>
    <cellStyle name="Entrada 11 2 3 2 3 3" xfId="6833" xr:uid="{DDC0874D-098C-49F8-84A8-3E7565315B08}"/>
    <cellStyle name="Entrada 11 2 3 2 4" xfId="6834" xr:uid="{1AC08EB9-4BEC-4578-8C17-CD88E842DAA6}"/>
    <cellStyle name="Entrada 11 2 3 3" xfId="6835" xr:uid="{E95C568B-F892-4BDC-B4D5-E11059CADC07}"/>
    <cellStyle name="Entrada 11 2 3 3 2" xfId="6836" xr:uid="{E6E61CAB-94AB-4BE4-8F64-307E42E2C6C9}"/>
    <cellStyle name="Entrada 11 2 3 3 2 2" xfId="6837" xr:uid="{E6A1ECDB-31F6-4712-BCC1-72022F947011}"/>
    <cellStyle name="Entrada 11 2 3 3 3" xfId="6838" xr:uid="{F520FD1E-C191-467C-8A59-52438402C9D3}"/>
    <cellStyle name="Entrada 11 2 3 4" xfId="6839" xr:uid="{2A88A056-526A-49F8-AE1D-44732485734F}"/>
    <cellStyle name="Entrada 11 2 3 4 2" xfId="6840" xr:uid="{79ACD989-AEE7-473E-9BCD-D35CA4A898F5}"/>
    <cellStyle name="Entrada 11 2 3 4 2 2" xfId="6841" xr:uid="{EA899FF9-BC6B-43EE-A97F-3BF3E47B2EA5}"/>
    <cellStyle name="Entrada 11 2 3 4 3" xfId="6842" xr:uid="{123DFFF7-565E-4FD5-B3B2-2CFE4FE552D5}"/>
    <cellStyle name="Entrada 11 2 3 5" xfId="6843" xr:uid="{25E76ABC-AD4A-4D09-9157-58EBBDC8C996}"/>
    <cellStyle name="Entrada 11 2 4" xfId="6844" xr:uid="{2CCE3166-38C5-4CF4-8ABE-CDFDF0FC0A62}"/>
    <cellStyle name="Entrada 11 2 4 2" xfId="6845" xr:uid="{F446CA42-33BA-4F74-8C81-B46399324CE1}"/>
    <cellStyle name="Entrada 11 2 4 2 2" xfId="6846" xr:uid="{FA11E8B5-2A25-484D-BB67-D8F9D122B072}"/>
    <cellStyle name="Entrada 11 2 4 2 2 2" xfId="6847" xr:uid="{42120DA4-1AC4-4B25-B6AF-E1D03CBE5BE5}"/>
    <cellStyle name="Entrada 11 2 4 2 3" xfId="6848" xr:uid="{0F06DC93-2D56-41E2-BD82-993E67906DE3}"/>
    <cellStyle name="Entrada 11 2 4 3" xfId="6849" xr:uid="{8F54C8B3-D6A9-49F8-9C1F-A8045ABD9DFB}"/>
    <cellStyle name="Entrada 11 2 4 3 2" xfId="6850" xr:uid="{B531741C-BF11-4736-88A3-522F1077618A}"/>
    <cellStyle name="Entrada 11 2 4 3 2 2" xfId="6851" xr:uid="{B7449E44-1605-4683-8DF2-5BDDA9FC2B5A}"/>
    <cellStyle name="Entrada 11 2 4 3 3" xfId="6852" xr:uid="{26264A55-2DF8-489E-8599-C9B007A77CC4}"/>
    <cellStyle name="Entrada 11 2 4 4" xfId="6853" xr:uid="{A395486B-FC80-4DF1-954A-FEB1B02D6D9D}"/>
    <cellStyle name="Entrada 11 2 5" xfId="6854" xr:uid="{E77A7C79-632B-4A98-9D8F-87AE94CD2F3B}"/>
    <cellStyle name="Entrada 11 2 5 2" xfId="6855" xr:uid="{053DDEF8-A1C5-463E-8EBD-0A253BD19155}"/>
    <cellStyle name="Entrada 11 2 5 2 2" xfId="6856" xr:uid="{08BCBF7B-D752-4BB5-94ED-F9775E34972C}"/>
    <cellStyle name="Entrada 11 2 5 3" xfId="6857" xr:uid="{B47ABDC2-4335-4A92-B00A-AB8C05B5F4A8}"/>
    <cellStyle name="Entrada 11 2 6" xfId="6858" xr:uid="{28D26C62-4782-4EB9-A839-C45CC08EF7F8}"/>
    <cellStyle name="Entrada 11 2 6 2" xfId="6859" xr:uid="{56B711DF-8660-4929-9435-46CC3615334D}"/>
    <cellStyle name="Entrada 11 2 6 2 2" xfId="6860" xr:uid="{88EE4F17-3D79-4BC7-A09A-EC7279B1E304}"/>
    <cellStyle name="Entrada 11 2 6 3" xfId="6861" xr:uid="{9BC2D485-E8A9-4956-9B2D-B8E19AB1387C}"/>
    <cellStyle name="Entrada 11 2 7" xfId="6862" xr:uid="{BAD602D5-10B8-411D-A9FF-63DE0CB5F972}"/>
    <cellStyle name="Entrada 11 3" xfId="6863" xr:uid="{1961EB80-6A28-437C-AB52-3A7E41D38705}"/>
    <cellStyle name="Entrada 11 3 2" xfId="6864" xr:uid="{3172BAD1-A99E-41E6-B8C5-520FE56583D0}"/>
    <cellStyle name="Entrada 11 3 2 2" xfId="6865" xr:uid="{76507DFC-6BCA-4404-81AC-E4D24413919C}"/>
    <cellStyle name="Entrada 11 3 2 2 2" xfId="6866" xr:uid="{0CC37163-BA67-45E4-9B43-B1E015A6039E}"/>
    <cellStyle name="Entrada 11 3 2 2 2 2" xfId="6867" xr:uid="{1392B037-FB74-47BB-99CC-FDC5FE63A78E}"/>
    <cellStyle name="Entrada 11 3 2 2 2 2 2" xfId="6868" xr:uid="{31E3881A-71D1-4C30-A546-FBA35DD19E72}"/>
    <cellStyle name="Entrada 11 3 2 2 2 3" xfId="6869" xr:uid="{C415164F-AD1A-4D0A-9B19-365FD4633CA6}"/>
    <cellStyle name="Entrada 11 3 2 2 3" xfId="6870" xr:uid="{5BAD1F32-B17B-41FE-AE4F-78ECBC33F3F1}"/>
    <cellStyle name="Entrada 11 3 2 2 3 2" xfId="6871" xr:uid="{19C6AB26-A7B5-4FF0-BDCC-63CB608494EB}"/>
    <cellStyle name="Entrada 11 3 2 2 3 2 2" xfId="6872" xr:uid="{2162334B-DDE8-43BA-8799-AF75FA73320A}"/>
    <cellStyle name="Entrada 11 3 2 2 3 3" xfId="6873" xr:uid="{67C52209-7314-4A45-8398-358704768D40}"/>
    <cellStyle name="Entrada 11 3 2 2 4" xfId="6874" xr:uid="{1E899D1B-1B16-4F2A-8A17-45843F811912}"/>
    <cellStyle name="Entrada 11 3 2 3" xfId="6875" xr:uid="{8CAA8C4F-AF3D-46E8-8B2A-FD88F7EF0B6A}"/>
    <cellStyle name="Entrada 11 3 2 3 2" xfId="6876" xr:uid="{CAC71C14-0EA7-48F8-A1E5-D934142897BC}"/>
    <cellStyle name="Entrada 11 3 2 3 2 2" xfId="6877" xr:uid="{D11DFEF1-B529-4A52-818F-F84B71039A96}"/>
    <cellStyle name="Entrada 11 3 2 3 3" xfId="6878" xr:uid="{8A9E4A6E-3313-486A-9BD0-1F7D5B41FDF3}"/>
    <cellStyle name="Entrada 11 3 2 4" xfId="6879" xr:uid="{34A01827-C394-453E-AE42-2408312402B3}"/>
    <cellStyle name="Entrada 11 3 2 4 2" xfId="6880" xr:uid="{678E75D5-4335-496B-8042-70AEBBF56553}"/>
    <cellStyle name="Entrada 11 3 2 4 2 2" xfId="6881" xr:uid="{56DEBD74-50DD-41BE-8F0D-3B055DE4E9FD}"/>
    <cellStyle name="Entrada 11 3 2 4 3" xfId="6882" xr:uid="{27C9A603-2757-4998-BAF9-847759E334C0}"/>
    <cellStyle name="Entrada 11 3 2 5" xfId="6883" xr:uid="{5BDAB513-18C6-4889-85C2-EF3485927517}"/>
    <cellStyle name="Entrada 11 3 3" xfId="6884" xr:uid="{DEEBCB16-2500-472F-A9A2-004172BD8231}"/>
    <cellStyle name="Entrada 11 3 3 2" xfId="6885" xr:uid="{09B33603-C462-43C0-A664-920ABF0F9948}"/>
    <cellStyle name="Entrada 11 3 3 2 2" xfId="6886" xr:uid="{5ED09514-78AD-460F-A9C6-101C8A9D2E11}"/>
    <cellStyle name="Entrada 11 3 3 2 2 2" xfId="6887" xr:uid="{D445E595-24E4-417F-AB27-1D12C53284AE}"/>
    <cellStyle name="Entrada 11 3 3 2 3" xfId="6888" xr:uid="{A1A20C13-2C63-4CF2-B151-78DD7404B02C}"/>
    <cellStyle name="Entrada 11 3 3 3" xfId="6889" xr:uid="{6482672A-BF5C-4CD6-97B2-7F452D2E49B3}"/>
    <cellStyle name="Entrada 11 3 3 3 2" xfId="6890" xr:uid="{AB300B28-97B4-477C-8EF9-53FEF5257293}"/>
    <cellStyle name="Entrada 11 3 3 3 2 2" xfId="6891" xr:uid="{F1A64F15-C3BB-4A34-A4DE-35D466667045}"/>
    <cellStyle name="Entrada 11 3 3 3 3" xfId="6892" xr:uid="{2C3CA07A-7F2C-48C8-941F-452CB999879C}"/>
    <cellStyle name="Entrada 11 3 3 4" xfId="6893" xr:uid="{9855AE25-6EA2-47A0-8E81-F4216E14F134}"/>
    <cellStyle name="Entrada 11 3 4" xfId="6894" xr:uid="{01DF9EE0-8A01-4660-8E39-CB4DDEB0D3DD}"/>
    <cellStyle name="Entrada 11 3 4 2" xfId="6895" xr:uid="{3952E6C7-197A-47E1-8785-C17CAC8596CB}"/>
    <cellStyle name="Entrada 11 3 4 2 2" xfId="6896" xr:uid="{5437F302-07F2-4288-83BF-C51A6A98E222}"/>
    <cellStyle name="Entrada 11 3 4 3" xfId="6897" xr:uid="{48511255-BB4E-413A-80D5-CDC9AB27B07C}"/>
    <cellStyle name="Entrada 11 3 5" xfId="6898" xr:uid="{D426A07E-3909-4636-B5CF-4D5A9A7746F5}"/>
    <cellStyle name="Entrada 11 3 5 2" xfId="6899" xr:uid="{EFB1102F-3770-45B8-8DE0-D0B804B7489A}"/>
    <cellStyle name="Entrada 11 3 5 2 2" xfId="6900" xr:uid="{9A27E46B-472B-43D7-87EF-7361A011AE8F}"/>
    <cellStyle name="Entrada 11 3 5 3" xfId="6901" xr:uid="{84F802CF-8524-4681-A5A7-C25759270A0F}"/>
    <cellStyle name="Entrada 11 3 6" xfId="6902" xr:uid="{454FDACB-3235-4016-8864-C51CEB12303E}"/>
    <cellStyle name="Entrada 11 4" xfId="6903" xr:uid="{8BDD3DD7-A2CD-4100-9E7A-012B143A297F}"/>
    <cellStyle name="Entrada 11 4 2" xfId="6904" xr:uid="{0376FEEB-B317-444E-8DB1-226FFC718FD6}"/>
    <cellStyle name="Entrada 11 4 2 2" xfId="6905" xr:uid="{745FD9DB-12D1-4DBD-BFBC-6E32550CFE52}"/>
    <cellStyle name="Entrada 11 4 2 2 2" xfId="6906" xr:uid="{439AE90F-3E10-4CDD-B30C-977D196253FA}"/>
    <cellStyle name="Entrada 11 4 2 2 2 2" xfId="6907" xr:uid="{171E8F70-E27C-4D9F-98AE-AE08EC45758A}"/>
    <cellStyle name="Entrada 11 4 2 2 3" xfId="6908" xr:uid="{4821F82B-0AC6-41BA-8AF8-47756074EE91}"/>
    <cellStyle name="Entrada 11 4 2 3" xfId="6909" xr:uid="{94D7C8D8-25FB-484C-BB0A-BFB2C91D4807}"/>
    <cellStyle name="Entrada 11 4 2 3 2" xfId="6910" xr:uid="{50163F8D-184B-4086-B765-5053B929171C}"/>
    <cellStyle name="Entrada 11 4 2 3 2 2" xfId="6911" xr:uid="{D1A55FDE-596A-4B18-A1F5-985D264CF4FC}"/>
    <cellStyle name="Entrada 11 4 2 3 3" xfId="6912" xr:uid="{3E6EF89A-B9B8-4DCA-A10A-3BAB54039799}"/>
    <cellStyle name="Entrada 11 4 2 4" xfId="6913" xr:uid="{4A137361-E922-4538-BE3C-8CAB9B1B5BDF}"/>
    <cellStyle name="Entrada 11 4 3" xfId="6914" xr:uid="{3EFFB2AF-855C-4A26-9215-2EEABEB610BB}"/>
    <cellStyle name="Entrada 11 4 3 2" xfId="6915" xr:uid="{AF5F1D0D-9BDC-44E2-8271-0AE4354219EC}"/>
    <cellStyle name="Entrada 11 4 3 2 2" xfId="6916" xr:uid="{3BB048B4-2258-412A-A1B8-8AE1610533F7}"/>
    <cellStyle name="Entrada 11 4 3 3" xfId="6917" xr:uid="{1F955203-296A-4C08-8A92-294CD836136B}"/>
    <cellStyle name="Entrada 11 4 4" xfId="6918" xr:uid="{69C7C6F7-8171-4B15-9977-771A9214B46C}"/>
    <cellStyle name="Entrada 11 4 4 2" xfId="6919" xr:uid="{B0DBE41F-DC64-4A45-B432-8D583E2B0709}"/>
    <cellStyle name="Entrada 11 4 4 2 2" xfId="6920" xr:uid="{1AEA72AB-FA3E-4A3D-8655-E91B8673CECF}"/>
    <cellStyle name="Entrada 11 4 4 3" xfId="6921" xr:uid="{671BCC7D-21F8-4E46-A80E-93942B69F483}"/>
    <cellStyle name="Entrada 11 4 5" xfId="6922" xr:uid="{DF6B6B46-A466-4CB5-82DF-74587F53ED9D}"/>
    <cellStyle name="Entrada 11 5" xfId="6923" xr:uid="{748090DC-5777-4C31-9790-47D2C23801DC}"/>
    <cellStyle name="Entrada 11 5 2" xfId="6924" xr:uid="{8A913BB8-9314-4DCC-BAC1-F89799129D6B}"/>
    <cellStyle name="Entrada 11 5 2 2" xfId="6925" xr:uid="{B545B2AE-41DA-4647-A3F3-07B307452F1A}"/>
    <cellStyle name="Entrada 11 5 2 2 2" xfId="6926" xr:uid="{357F72B0-C58D-425C-9279-D3ACA6A61ADC}"/>
    <cellStyle name="Entrada 11 5 2 3" xfId="6927" xr:uid="{92250E5D-C06F-48A8-95B8-53443B04A172}"/>
    <cellStyle name="Entrada 11 5 3" xfId="6928" xr:uid="{EC937292-1511-4FAF-B56F-26FF6AD0E2D7}"/>
    <cellStyle name="Entrada 11 5 3 2" xfId="6929" xr:uid="{6D837147-E97C-4FE6-9A60-96D4DB39E87F}"/>
    <cellStyle name="Entrada 11 5 3 2 2" xfId="6930" xr:uid="{3C53EDB2-F51E-4865-894A-85D4AF61775F}"/>
    <cellStyle name="Entrada 11 5 3 3" xfId="6931" xr:uid="{0F11B14B-822B-440C-9638-B7D77C256425}"/>
    <cellStyle name="Entrada 11 5 4" xfId="6932" xr:uid="{F9A5F20C-15E0-4E1E-9ADA-814426B9187F}"/>
    <cellStyle name="Entrada 11 6" xfId="6933" xr:uid="{EDC75999-08B6-4376-B868-E975CFE0F3E2}"/>
    <cellStyle name="Entrada 11 6 2" xfId="6934" xr:uid="{BA558519-B6F4-4808-9EF2-B5A2124C9882}"/>
    <cellStyle name="Entrada 11 6 2 2" xfId="6935" xr:uid="{212DCEF2-E037-4E52-B247-3D9634456777}"/>
    <cellStyle name="Entrada 11 6 3" xfId="6936" xr:uid="{89795804-8566-44A6-937A-EEDD1E060E2C}"/>
    <cellStyle name="Entrada 11 7" xfId="6937" xr:uid="{0B6877AD-221C-4958-A20F-13A6CADF60AF}"/>
    <cellStyle name="Entrada 11 7 2" xfId="6938" xr:uid="{D2DF8DE0-0565-4E1C-953F-0D9D5F727560}"/>
    <cellStyle name="Entrada 11 7 2 2" xfId="6939" xr:uid="{BABE3308-5054-4F33-BE9F-7C5E72D5CDDB}"/>
    <cellStyle name="Entrada 11 7 3" xfId="6940" xr:uid="{29E74BBC-7971-4326-8C78-40EF66A0B728}"/>
    <cellStyle name="Entrada 11 8" xfId="6941" xr:uid="{7981E20A-F567-4D52-9FB1-6A1417C89875}"/>
    <cellStyle name="Entrada 12" xfId="6942" xr:uid="{CEFD42E6-D382-4039-A6C9-F2FC6F1E05B7}"/>
    <cellStyle name="Entrada 12 2" xfId="6943" xr:uid="{E1677DB1-2E62-4B7C-A03E-4C99192275B0}"/>
    <cellStyle name="Entrada 12 2 2" xfId="6944" xr:uid="{67D595F6-B718-44A5-84F0-4FEFD145959F}"/>
    <cellStyle name="Entrada 12 2 2 2" xfId="6945" xr:uid="{33675B45-3379-4CD0-B9F0-DEB989300390}"/>
    <cellStyle name="Entrada 12 2 2 2 2" xfId="6946" xr:uid="{14591779-9FE4-430C-AE8F-47F012E5EFCF}"/>
    <cellStyle name="Entrada 12 2 2 2 2 2" xfId="6947" xr:uid="{0E7A62C5-65A7-424B-9EDD-923BE0015FAB}"/>
    <cellStyle name="Entrada 12 2 2 2 2 2 2" xfId="6948" xr:uid="{AA7AFD6C-7E3B-4803-B65A-9DCCE0F336F2}"/>
    <cellStyle name="Entrada 12 2 2 2 2 2 2 2" xfId="6949" xr:uid="{DAEA78AD-457A-49AD-8A54-E6189EA599E1}"/>
    <cellStyle name="Entrada 12 2 2 2 2 2 3" xfId="6950" xr:uid="{41E7598E-A063-4CF3-85F2-8B75F0A07B7C}"/>
    <cellStyle name="Entrada 12 2 2 2 2 3" xfId="6951" xr:uid="{E8B44095-1452-42B2-95D2-3DA65EE2CC64}"/>
    <cellStyle name="Entrada 12 2 2 2 2 3 2" xfId="6952" xr:uid="{8B3408FE-4227-4B21-B332-D2B2B1210F7C}"/>
    <cellStyle name="Entrada 12 2 2 2 2 3 2 2" xfId="6953" xr:uid="{9714D497-CB1C-4000-A3CB-DD2838C37DB1}"/>
    <cellStyle name="Entrada 12 2 2 2 2 3 3" xfId="6954" xr:uid="{EEC7F82E-1109-46E3-9A08-9A91B8F400BE}"/>
    <cellStyle name="Entrada 12 2 2 2 2 4" xfId="6955" xr:uid="{108906CF-C4AD-45F5-B7EE-7DDC28B912AD}"/>
    <cellStyle name="Entrada 12 2 2 2 3" xfId="6956" xr:uid="{5CFC19A4-06B2-4B9B-A6F0-1932BF992B8B}"/>
    <cellStyle name="Entrada 12 2 2 2 3 2" xfId="6957" xr:uid="{55DE0922-2A84-4582-AA47-D4BF651C2566}"/>
    <cellStyle name="Entrada 12 2 2 2 3 2 2" xfId="6958" xr:uid="{95D57924-A691-441A-AD27-81DF9837A005}"/>
    <cellStyle name="Entrada 12 2 2 2 3 3" xfId="6959" xr:uid="{A80C4511-7DBC-44D0-B359-DFDCA1DB04AD}"/>
    <cellStyle name="Entrada 12 2 2 2 4" xfId="6960" xr:uid="{99070412-2E2F-47C4-BF72-E1B8A2B18A7F}"/>
    <cellStyle name="Entrada 12 2 2 2 4 2" xfId="6961" xr:uid="{85430A90-92A4-4B54-8384-01EFCBD26FD3}"/>
    <cellStyle name="Entrada 12 2 2 2 4 2 2" xfId="6962" xr:uid="{CF410C01-0AAE-442E-80FC-67BA1579D207}"/>
    <cellStyle name="Entrada 12 2 2 2 4 3" xfId="6963" xr:uid="{C07B651E-487A-4DA8-9DF1-CE3D81626499}"/>
    <cellStyle name="Entrada 12 2 2 2 5" xfId="6964" xr:uid="{5CE5C7CB-63D4-4B8B-AF44-322F968580CF}"/>
    <cellStyle name="Entrada 12 2 2 3" xfId="6965" xr:uid="{E9FE6E60-31DD-47F6-8D52-A7ED638600B6}"/>
    <cellStyle name="Entrada 12 2 2 3 2" xfId="6966" xr:uid="{A952F0FC-6EBF-474A-9157-9A7E93A9751E}"/>
    <cellStyle name="Entrada 12 2 2 3 2 2" xfId="6967" xr:uid="{5D6E739C-E1B8-47D7-8E47-CA410A63C6A7}"/>
    <cellStyle name="Entrada 12 2 2 3 2 2 2" xfId="6968" xr:uid="{F776877A-BD00-4220-B70A-75FF4E39735B}"/>
    <cellStyle name="Entrada 12 2 2 3 2 3" xfId="6969" xr:uid="{D9DA43FC-E0F4-4825-A960-44C7730A1C17}"/>
    <cellStyle name="Entrada 12 2 2 3 3" xfId="6970" xr:uid="{8B7F1A3B-E413-4C9B-9815-FB56F554C825}"/>
    <cellStyle name="Entrada 12 2 2 3 3 2" xfId="6971" xr:uid="{02A6FE4E-B911-43BD-BD77-932B77A8FB67}"/>
    <cellStyle name="Entrada 12 2 2 3 3 2 2" xfId="6972" xr:uid="{6B5EE96D-7590-4579-AEBD-0B5BE9A8E582}"/>
    <cellStyle name="Entrada 12 2 2 3 3 3" xfId="6973" xr:uid="{4E32FC60-E51A-420E-A780-E6007332DAE4}"/>
    <cellStyle name="Entrada 12 2 2 3 4" xfId="6974" xr:uid="{6670912B-1983-4E9A-B156-70A23A224784}"/>
    <cellStyle name="Entrada 12 2 2 4" xfId="6975" xr:uid="{EE7C95B0-E98E-45B0-BBD2-E0E4D5CE6F1E}"/>
    <cellStyle name="Entrada 12 2 2 4 2" xfId="6976" xr:uid="{7057999E-49AF-4BA5-B1C4-EE444918ADD1}"/>
    <cellStyle name="Entrada 12 2 2 4 2 2" xfId="6977" xr:uid="{A1E92D32-1C87-4EC9-B980-8E31C80E851E}"/>
    <cellStyle name="Entrada 12 2 2 4 3" xfId="6978" xr:uid="{38CA059A-47AE-409D-A25E-BC636207DE72}"/>
    <cellStyle name="Entrada 12 2 2 5" xfId="6979" xr:uid="{C576B37D-5240-4733-A068-7ABC18F67CE2}"/>
    <cellStyle name="Entrada 12 2 2 5 2" xfId="6980" xr:uid="{43BBBC91-D984-444B-B8EB-FD343D50B337}"/>
    <cellStyle name="Entrada 12 2 2 5 2 2" xfId="6981" xr:uid="{6C399D5C-2A7B-4D82-B848-562658BB9B5A}"/>
    <cellStyle name="Entrada 12 2 2 5 3" xfId="6982" xr:uid="{B26D61ED-5318-45EA-97A6-4A79266599CF}"/>
    <cellStyle name="Entrada 12 2 2 6" xfId="6983" xr:uid="{C8F1792D-7D2D-457E-8C00-303FB09F7AC3}"/>
    <cellStyle name="Entrada 12 2 3" xfId="6984" xr:uid="{B9762BD2-30D6-45FF-B12D-EA83CAD0671E}"/>
    <cellStyle name="Entrada 12 2 3 2" xfId="6985" xr:uid="{08463BA3-90C8-4C64-8793-02AB850EEDA3}"/>
    <cellStyle name="Entrada 12 2 3 2 2" xfId="6986" xr:uid="{E1F2ECFC-06F3-4756-BFBD-A89FA948D785}"/>
    <cellStyle name="Entrada 12 2 3 2 2 2" xfId="6987" xr:uid="{563C4265-369C-45FC-807D-930216C14151}"/>
    <cellStyle name="Entrada 12 2 3 2 2 2 2" xfId="6988" xr:uid="{7ACD3943-E37A-4D7E-8FE0-703021EDE3A4}"/>
    <cellStyle name="Entrada 12 2 3 2 2 3" xfId="6989" xr:uid="{0323F5B2-F96D-4525-B023-D2842B7B14F6}"/>
    <cellStyle name="Entrada 12 2 3 2 3" xfId="6990" xr:uid="{6694858D-D434-4933-9959-DBBE3E111238}"/>
    <cellStyle name="Entrada 12 2 3 2 3 2" xfId="6991" xr:uid="{F2EC6FE0-FE13-4C35-AD51-FC2874D2BF39}"/>
    <cellStyle name="Entrada 12 2 3 2 3 2 2" xfId="6992" xr:uid="{A6250B24-7A65-4CEA-8C43-A956DEAC0AB2}"/>
    <cellStyle name="Entrada 12 2 3 2 3 3" xfId="6993" xr:uid="{D03EDE20-9271-4AD8-95CB-7FEA91BFD612}"/>
    <cellStyle name="Entrada 12 2 3 2 4" xfId="6994" xr:uid="{4F7DA2FF-FE53-4FA0-8F4D-BC38FF62AD7D}"/>
    <cellStyle name="Entrada 12 2 3 3" xfId="6995" xr:uid="{29852818-58F6-4905-B9F2-DFE3D814968C}"/>
    <cellStyle name="Entrada 12 2 3 3 2" xfId="6996" xr:uid="{27607FDB-BC70-4DC8-9B0E-B4526A4B1FF6}"/>
    <cellStyle name="Entrada 12 2 3 3 2 2" xfId="6997" xr:uid="{85B8D282-77E6-4D4F-83AA-B4DA1A5CBF5C}"/>
    <cellStyle name="Entrada 12 2 3 3 3" xfId="6998" xr:uid="{48F77EAD-3241-4A58-B641-43D0FBBF7B2B}"/>
    <cellStyle name="Entrada 12 2 3 4" xfId="6999" xr:uid="{84B5BFA5-A96C-46E4-A215-38283DA1CE99}"/>
    <cellStyle name="Entrada 12 2 3 4 2" xfId="7000" xr:uid="{67F3A0AE-D1C7-4D9F-AFD5-7D3CF6154B49}"/>
    <cellStyle name="Entrada 12 2 3 4 2 2" xfId="7001" xr:uid="{C6286547-5051-4C34-B9E0-5959FA20DD74}"/>
    <cellStyle name="Entrada 12 2 3 4 3" xfId="7002" xr:uid="{B17FDF52-FA44-47CC-988E-BD0F31BF3A42}"/>
    <cellStyle name="Entrada 12 2 3 5" xfId="7003" xr:uid="{3F5BEFE9-2B35-40FD-89FF-0769B74A8290}"/>
    <cellStyle name="Entrada 12 2 4" xfId="7004" xr:uid="{465B3F57-0B3E-40AE-AE79-43D45278252D}"/>
    <cellStyle name="Entrada 12 2 4 2" xfId="7005" xr:uid="{D5DC7B93-5FBE-4259-86B6-D231343AA6BA}"/>
    <cellStyle name="Entrada 12 2 4 2 2" xfId="7006" xr:uid="{DC2B97EE-65F2-43BB-A862-D9BD8019157D}"/>
    <cellStyle name="Entrada 12 2 4 2 2 2" xfId="7007" xr:uid="{6D8D31AA-A39D-4379-84CE-FE7460218FE0}"/>
    <cellStyle name="Entrada 12 2 4 2 3" xfId="7008" xr:uid="{10CBA0B1-72B6-4846-8581-FF84EBF2BCCC}"/>
    <cellStyle name="Entrada 12 2 4 3" xfId="7009" xr:uid="{F9657C77-F920-4BF9-B3D7-F470D0AE82D9}"/>
    <cellStyle name="Entrada 12 2 4 3 2" xfId="7010" xr:uid="{D1C19D09-6AFF-419E-AD20-FDFC1A6297E3}"/>
    <cellStyle name="Entrada 12 2 4 3 2 2" xfId="7011" xr:uid="{4C8D29B3-C656-4E40-A8FC-F308CC1D2F3A}"/>
    <cellStyle name="Entrada 12 2 4 3 3" xfId="7012" xr:uid="{16D46265-DEBF-4D12-A6D7-AA5DDD5755B7}"/>
    <cellStyle name="Entrada 12 2 4 4" xfId="7013" xr:uid="{442BDB82-3D9D-46FF-A138-560537065DB4}"/>
    <cellStyle name="Entrada 12 2 5" xfId="7014" xr:uid="{346FBEB8-541D-4DE7-BE5F-D5A36223CC0A}"/>
    <cellStyle name="Entrada 12 2 5 2" xfId="7015" xr:uid="{D82BE329-9BCF-4BCD-8618-FAF62552DC8A}"/>
    <cellStyle name="Entrada 12 2 5 2 2" xfId="7016" xr:uid="{334CD134-51B7-48AA-B73A-693197560F0E}"/>
    <cellStyle name="Entrada 12 2 5 3" xfId="7017" xr:uid="{335CFDBD-6438-4CD8-B77D-BE0AA396C32D}"/>
    <cellStyle name="Entrada 12 2 6" xfId="7018" xr:uid="{6D04A17B-ABC5-44E5-9F43-F32E41AD13B6}"/>
    <cellStyle name="Entrada 12 2 6 2" xfId="7019" xr:uid="{4AFB8AC7-28C8-4752-BB31-EB75E22EE1CC}"/>
    <cellStyle name="Entrada 12 2 6 2 2" xfId="7020" xr:uid="{75B117D7-C6BD-42D3-8EAA-59A82F659782}"/>
    <cellStyle name="Entrada 12 2 6 3" xfId="7021" xr:uid="{1DE9EF8D-6A88-4BDD-8CDD-C0A443B37AE8}"/>
    <cellStyle name="Entrada 12 2 7" xfId="7022" xr:uid="{A6FA32A2-6E0A-4C88-80C3-8C80D5B46BB5}"/>
    <cellStyle name="Entrada 12 3" xfId="7023" xr:uid="{A8042564-16A6-4019-BF6A-FEDBAF64EC68}"/>
    <cellStyle name="Entrada 12 3 2" xfId="7024" xr:uid="{F642528D-161A-4403-83F4-B5E1C9D6EC43}"/>
    <cellStyle name="Entrada 12 3 2 2" xfId="7025" xr:uid="{AD070E38-7C8D-4F3E-8F92-5CCC0861ABF4}"/>
    <cellStyle name="Entrada 12 3 2 2 2" xfId="7026" xr:uid="{4B93B906-4F79-40F8-AF44-5A62A0336372}"/>
    <cellStyle name="Entrada 12 3 2 2 2 2" xfId="7027" xr:uid="{8C4C4D92-D7EA-42F4-8C67-5B53C3F3BACC}"/>
    <cellStyle name="Entrada 12 3 2 2 2 2 2" xfId="7028" xr:uid="{4D56F2E0-FD80-4706-8604-65DDA9DF0B5E}"/>
    <cellStyle name="Entrada 12 3 2 2 2 3" xfId="7029" xr:uid="{2E62D75C-9A59-4ED0-92AA-28E6BBAC82EE}"/>
    <cellStyle name="Entrada 12 3 2 2 3" xfId="7030" xr:uid="{8F8DCB21-A353-46D9-BD51-E6B73468DBB4}"/>
    <cellStyle name="Entrada 12 3 2 2 3 2" xfId="7031" xr:uid="{CF7EE08A-DDC9-4ABA-830A-9D8A02744074}"/>
    <cellStyle name="Entrada 12 3 2 2 3 2 2" xfId="7032" xr:uid="{1AD40C69-6CDE-4831-9514-200B5F903DE3}"/>
    <cellStyle name="Entrada 12 3 2 2 3 3" xfId="7033" xr:uid="{C3DAAA7C-BA00-49EE-A8DB-BACE9FE33182}"/>
    <cellStyle name="Entrada 12 3 2 2 4" xfId="7034" xr:uid="{8509F046-2126-4800-AE21-959AF554D1E4}"/>
    <cellStyle name="Entrada 12 3 2 3" xfId="7035" xr:uid="{5966EF1D-887A-4E95-9AF0-7F2960712DD3}"/>
    <cellStyle name="Entrada 12 3 2 3 2" xfId="7036" xr:uid="{775C0186-1AA2-4C9B-841F-F309FA188139}"/>
    <cellStyle name="Entrada 12 3 2 3 2 2" xfId="7037" xr:uid="{7D5C9ECE-465C-409E-9830-DB0010454159}"/>
    <cellStyle name="Entrada 12 3 2 3 3" xfId="7038" xr:uid="{A2D048EE-37B2-42A2-B5AE-63126CE3B90F}"/>
    <cellStyle name="Entrada 12 3 2 4" xfId="7039" xr:uid="{29F1668F-887B-4AC4-9328-3C694F755B1B}"/>
    <cellStyle name="Entrada 12 3 2 4 2" xfId="7040" xr:uid="{9FB08F88-3A21-427F-8388-69CEE270C49A}"/>
    <cellStyle name="Entrada 12 3 2 4 2 2" xfId="7041" xr:uid="{D12F176A-2C44-4CBB-ABFD-692462C1C40B}"/>
    <cellStyle name="Entrada 12 3 2 4 3" xfId="7042" xr:uid="{FD83F632-4B39-4DD8-82A8-C54BF1DC36B9}"/>
    <cellStyle name="Entrada 12 3 2 5" xfId="7043" xr:uid="{8BC2725C-D756-41AC-93A1-1BE04BCB93F7}"/>
    <cellStyle name="Entrada 12 3 3" xfId="7044" xr:uid="{B2759B06-C484-4599-BC1F-0055001D71BC}"/>
    <cellStyle name="Entrada 12 3 3 2" xfId="7045" xr:uid="{D46F740D-A51B-4218-9AA3-8A9452CA26F0}"/>
    <cellStyle name="Entrada 12 3 3 2 2" xfId="7046" xr:uid="{4553972C-971D-4C6B-8FDC-4A78BE4DD479}"/>
    <cellStyle name="Entrada 12 3 3 2 2 2" xfId="7047" xr:uid="{7ED6AC8C-EC84-427E-9167-3D8717203E2E}"/>
    <cellStyle name="Entrada 12 3 3 2 3" xfId="7048" xr:uid="{15ABA753-99CC-4B03-894B-4B0BE3BA2B97}"/>
    <cellStyle name="Entrada 12 3 3 3" xfId="7049" xr:uid="{F7DD595B-72FB-43A0-A6A1-CCB84D1DC1E6}"/>
    <cellStyle name="Entrada 12 3 3 3 2" xfId="7050" xr:uid="{6E93C436-25C0-4175-B3F8-59E22056E9C4}"/>
    <cellStyle name="Entrada 12 3 3 3 2 2" xfId="7051" xr:uid="{7BD108CA-6742-4E02-839D-7563B06247AA}"/>
    <cellStyle name="Entrada 12 3 3 3 3" xfId="7052" xr:uid="{13F0B768-47A8-425B-BDAC-3082DCED58F9}"/>
    <cellStyle name="Entrada 12 3 3 4" xfId="7053" xr:uid="{B476CBBE-8C8E-4A9E-AD83-D0FE2AFDBF5E}"/>
    <cellStyle name="Entrada 12 3 4" xfId="7054" xr:uid="{1AFAE89F-360F-4164-ABAB-C1F2C236802E}"/>
    <cellStyle name="Entrada 12 3 4 2" xfId="7055" xr:uid="{2758BB6E-97EF-4FC8-AA74-0F419689A9DB}"/>
    <cellStyle name="Entrada 12 3 4 2 2" xfId="7056" xr:uid="{2231B8BC-C81F-4D0D-9F18-CF7E268D4CEB}"/>
    <cellStyle name="Entrada 12 3 4 3" xfId="7057" xr:uid="{105FABEA-A385-4F28-B010-6605C21CF836}"/>
    <cellStyle name="Entrada 12 3 5" xfId="7058" xr:uid="{F6F87EA2-65AB-4B4F-925A-40E285599638}"/>
    <cellStyle name="Entrada 12 3 5 2" xfId="7059" xr:uid="{998B9558-BF74-4846-B8B0-5ED11A546FE1}"/>
    <cellStyle name="Entrada 12 3 5 2 2" xfId="7060" xr:uid="{8447ABC4-395B-4CB2-93CA-946194BDA549}"/>
    <cellStyle name="Entrada 12 3 5 3" xfId="7061" xr:uid="{207643B7-A590-47EA-9F8E-182066AF806D}"/>
    <cellStyle name="Entrada 12 3 6" xfId="7062" xr:uid="{92E4E229-2FDD-4923-869B-2548534562DF}"/>
    <cellStyle name="Entrada 12 4" xfId="7063" xr:uid="{16E5F3C4-2031-4C3C-9996-CF2F655BB785}"/>
    <cellStyle name="Entrada 12 4 2" xfId="7064" xr:uid="{CF1DBB11-FEB0-4CD8-97E0-02C91ED62075}"/>
    <cellStyle name="Entrada 12 4 2 2" xfId="7065" xr:uid="{2983F3A0-773C-4255-8B78-AD645D62A4E3}"/>
    <cellStyle name="Entrada 12 4 2 2 2" xfId="7066" xr:uid="{96C34851-9046-475C-A47F-CE0661DE5DF9}"/>
    <cellStyle name="Entrada 12 4 2 2 2 2" xfId="7067" xr:uid="{C7E09063-5C17-4FDD-B709-8ED251AC31F6}"/>
    <cellStyle name="Entrada 12 4 2 2 3" xfId="7068" xr:uid="{6AAEBE9F-76D4-47A4-88E4-558D2E1894BF}"/>
    <cellStyle name="Entrada 12 4 2 3" xfId="7069" xr:uid="{2DD81D5A-9C8D-43F0-B792-D369B6BFB2FE}"/>
    <cellStyle name="Entrada 12 4 2 3 2" xfId="7070" xr:uid="{36257115-7CC3-42F1-8383-2AE2BBC08759}"/>
    <cellStyle name="Entrada 12 4 2 3 2 2" xfId="7071" xr:uid="{171A65C4-251F-4894-B6C8-982B15A83C78}"/>
    <cellStyle name="Entrada 12 4 2 3 3" xfId="7072" xr:uid="{1FCDB3D9-F49E-443D-91EA-F942316AA5B8}"/>
    <cellStyle name="Entrada 12 4 2 4" xfId="7073" xr:uid="{C82940F5-BC74-401F-A5C3-C50C414C7423}"/>
    <cellStyle name="Entrada 12 4 3" xfId="7074" xr:uid="{83C43D82-83DC-4FA5-ABB2-14E48022CDDE}"/>
    <cellStyle name="Entrada 12 4 3 2" xfId="7075" xr:uid="{881343B9-A534-44FB-AAA0-6EF733E5CC3F}"/>
    <cellStyle name="Entrada 12 4 3 2 2" xfId="7076" xr:uid="{C8D0DE5A-5A12-4F0C-B6D8-67A6EB3062AA}"/>
    <cellStyle name="Entrada 12 4 3 3" xfId="7077" xr:uid="{AA176ACB-DE4D-4EF1-94B5-466469BD4B94}"/>
    <cellStyle name="Entrada 12 4 4" xfId="7078" xr:uid="{C7151FCC-D99F-4F91-BE99-8856B2390128}"/>
    <cellStyle name="Entrada 12 4 4 2" xfId="7079" xr:uid="{D6BAA24D-8A26-49BD-AF08-626C7CC263AB}"/>
    <cellStyle name="Entrada 12 4 4 2 2" xfId="7080" xr:uid="{C53FD0A5-2B61-404E-89CF-ACE39289D86F}"/>
    <cellStyle name="Entrada 12 4 4 3" xfId="7081" xr:uid="{4CC04166-EB88-447D-B077-0A0D88EFA280}"/>
    <cellStyle name="Entrada 12 4 5" xfId="7082" xr:uid="{5E527ACA-E296-4283-985C-93AB6449C4F2}"/>
    <cellStyle name="Entrada 12 5" xfId="7083" xr:uid="{A9F80244-F20A-455E-B442-CA30D17E447B}"/>
    <cellStyle name="Entrada 12 5 2" xfId="7084" xr:uid="{6CEBCF4F-13A9-472C-8A31-49750A98C3A1}"/>
    <cellStyle name="Entrada 12 5 2 2" xfId="7085" xr:uid="{60B7258A-1B6E-4285-91B1-C26492D29DB6}"/>
    <cellStyle name="Entrada 12 5 2 2 2" xfId="7086" xr:uid="{08115E3E-C40E-4D78-8558-6C2998EF5FE2}"/>
    <cellStyle name="Entrada 12 5 2 3" xfId="7087" xr:uid="{A2832E05-47E1-499C-B458-FFFCC7B6179E}"/>
    <cellStyle name="Entrada 12 5 3" xfId="7088" xr:uid="{016EB8D4-F4A5-412B-A9F8-438103081DFE}"/>
    <cellStyle name="Entrada 12 5 3 2" xfId="7089" xr:uid="{94C165E9-9192-4E14-90F8-AE38122823EC}"/>
    <cellStyle name="Entrada 12 5 3 2 2" xfId="7090" xr:uid="{D2B764F7-A941-465E-82AC-60B8AEAE31D5}"/>
    <cellStyle name="Entrada 12 5 3 3" xfId="7091" xr:uid="{F4558A47-9593-4D9C-81D4-A04D58EF7A4A}"/>
    <cellStyle name="Entrada 12 5 4" xfId="7092" xr:uid="{DBB55C6E-BBC0-4969-BF44-E465FC77BBA0}"/>
    <cellStyle name="Entrada 12 6" xfId="7093" xr:uid="{6A3D7F89-8735-4ABB-877C-77D8B98CF187}"/>
    <cellStyle name="Entrada 12 6 2" xfId="7094" xr:uid="{705F691F-FFEA-47E2-B484-8D85E6C80D73}"/>
    <cellStyle name="Entrada 12 6 2 2" xfId="7095" xr:uid="{27B94340-E239-494F-AB59-CCBB7BA6396A}"/>
    <cellStyle name="Entrada 12 6 3" xfId="7096" xr:uid="{C5F7C1F5-BF49-446A-8956-ED79C2492D88}"/>
    <cellStyle name="Entrada 12 7" xfId="7097" xr:uid="{D454EF0B-18FE-4734-BC61-4D987BFC786C}"/>
    <cellStyle name="Entrada 12 7 2" xfId="7098" xr:uid="{00966259-8FED-4430-95CA-DA7068EA5CC2}"/>
    <cellStyle name="Entrada 12 7 2 2" xfId="7099" xr:uid="{5544887B-038B-4FD9-82AB-A22B70A5005E}"/>
    <cellStyle name="Entrada 12 7 3" xfId="7100" xr:uid="{8677BC54-CC2F-48B7-88F6-C0F40A0B828F}"/>
    <cellStyle name="Entrada 12 8" xfId="7101" xr:uid="{4DC3B1CD-6E75-4232-9D78-78A507A5C1C2}"/>
    <cellStyle name="Entrada 2" xfId="774" xr:uid="{5A0676EA-4521-4858-B945-F993CEFD0658}"/>
    <cellStyle name="Entrada 2 10" xfId="7102" xr:uid="{35F8E943-F326-4E8D-B308-E06CB1BC4C39}"/>
    <cellStyle name="Entrada 2 10 2" xfId="7103" xr:uid="{DD35849C-C479-48D0-9DB1-915C3BC3653C}"/>
    <cellStyle name="Entrada 2 10 2 2" xfId="7104" xr:uid="{82CF2541-AACB-44A0-A12F-AA9B273FBCF9}"/>
    <cellStyle name="Entrada 2 10 2 2 2" xfId="7105" xr:uid="{901AFEEA-D16E-41A2-86E3-DAB3C304647F}"/>
    <cellStyle name="Entrada 2 10 2 3" xfId="7106" xr:uid="{677F2D96-C1C6-48E7-8796-DCC04DF32AB5}"/>
    <cellStyle name="Entrada 2 10 3" xfId="7107" xr:uid="{F98D34D4-CBFC-4DC5-A9DD-0982751F2751}"/>
    <cellStyle name="Entrada 2 10 3 2" xfId="7108" xr:uid="{8D2E23E7-5BE3-45FE-ABFF-E209261A75A7}"/>
    <cellStyle name="Entrada 2 10 3 2 2" xfId="7109" xr:uid="{191FACB8-CC9C-4811-BDFF-85EE06A07FF3}"/>
    <cellStyle name="Entrada 2 10 3 3" xfId="7110" xr:uid="{08444F20-0E84-40A7-8E77-408185044B7C}"/>
    <cellStyle name="Entrada 2 10 4" xfId="7111" xr:uid="{300BF3F1-862F-4C78-BB10-217EB189F6AA}"/>
    <cellStyle name="Entrada 2 11" xfId="7112" xr:uid="{2971D3D5-FCDC-464D-A30F-D955CB17F578}"/>
    <cellStyle name="Entrada 2 11 2" xfId="7113" xr:uid="{684AB7D4-17CD-4953-8A19-13B33D25F355}"/>
    <cellStyle name="Entrada 2 11 2 2" xfId="7114" xr:uid="{F59C6FC0-5CBF-46E1-B216-0E05BB13AAD0}"/>
    <cellStyle name="Entrada 2 11 3" xfId="7115" xr:uid="{591EBF8A-8B8F-4B37-A717-FEAA10639567}"/>
    <cellStyle name="Entrada 2 12" xfId="7116" xr:uid="{C2E652EE-AC18-4902-8793-28A92F27C11F}"/>
    <cellStyle name="Entrada 2 12 2" xfId="7117" xr:uid="{F8BB5BAF-DEF8-4102-8A8B-0DA8ABE04D79}"/>
    <cellStyle name="Entrada 2 12 2 2" xfId="7118" xr:uid="{52A1B4E5-A0F8-498D-A66E-11146080DEC9}"/>
    <cellStyle name="Entrada 2 12 3" xfId="7119" xr:uid="{426C2179-5BA7-42FF-AC8C-7389FDFD4CB5}"/>
    <cellStyle name="Entrada 2 13" xfId="7120" xr:uid="{29478D72-FF17-4A31-B8E9-12F395A3740C}"/>
    <cellStyle name="Entrada 2 2" xfId="7121" xr:uid="{1895A5EE-8F15-476C-AD44-BF4D5FD75059}"/>
    <cellStyle name="Entrada 2 2 2" xfId="7122" xr:uid="{3CE05BB4-2210-4B49-B745-81AF6B442899}"/>
    <cellStyle name="Entrada 2 2 2 2" xfId="7123" xr:uid="{DDE16A04-74DF-447A-87E5-CDDB0C55AF57}"/>
    <cellStyle name="Entrada 2 2 2 2 2" xfId="7124" xr:uid="{AF744AC3-DEBF-41D5-BED1-48AA5CB1BC69}"/>
    <cellStyle name="Entrada 2 2 2 2 2 2" xfId="7125" xr:uid="{CC28C1DF-483E-41D6-BE40-FAF6B0C7A9EE}"/>
    <cellStyle name="Entrada 2 2 2 2 2 2 2" xfId="7126" xr:uid="{C1D56FE9-F075-449C-AD1D-D69A9C5D6246}"/>
    <cellStyle name="Entrada 2 2 2 2 2 2 2 2" xfId="7127" xr:uid="{DFEE6184-FC6A-481B-B6E2-E0C9E5891789}"/>
    <cellStyle name="Entrada 2 2 2 2 2 2 2 2 2" xfId="7128" xr:uid="{FB9E8FA5-3F7C-4D0D-AEE3-E5A42BBEC34F}"/>
    <cellStyle name="Entrada 2 2 2 2 2 2 2 3" xfId="7129" xr:uid="{059B3886-21E3-447E-AD12-333468879340}"/>
    <cellStyle name="Entrada 2 2 2 2 2 2 3" xfId="7130" xr:uid="{A5494B7E-639C-4B71-9F1C-D7537AEC8160}"/>
    <cellStyle name="Entrada 2 2 2 2 2 2 3 2" xfId="7131" xr:uid="{C6901553-3953-4A41-847D-9F81F84D4D72}"/>
    <cellStyle name="Entrada 2 2 2 2 2 2 3 2 2" xfId="7132" xr:uid="{73AC4D05-469B-47F1-B5A8-6C2E6A8E8901}"/>
    <cellStyle name="Entrada 2 2 2 2 2 2 3 3" xfId="7133" xr:uid="{0C64D69C-6996-473D-B542-DD8FDDAA3495}"/>
    <cellStyle name="Entrada 2 2 2 2 2 2 4" xfId="7134" xr:uid="{50C982BB-3ACD-42AD-A406-D26A312DD000}"/>
    <cellStyle name="Entrada 2 2 2 2 2 3" xfId="7135" xr:uid="{E2CCEB31-9D26-4119-8D7A-518A188EDCD0}"/>
    <cellStyle name="Entrada 2 2 2 2 2 3 2" xfId="7136" xr:uid="{ADA803D7-D423-492F-A817-FCFFBB91D78C}"/>
    <cellStyle name="Entrada 2 2 2 2 2 3 2 2" xfId="7137" xr:uid="{D6A61690-D86C-4750-BF7A-C37F019BDACC}"/>
    <cellStyle name="Entrada 2 2 2 2 2 3 3" xfId="7138" xr:uid="{9904A4AB-AE74-4E32-BC5D-75C9643703C2}"/>
    <cellStyle name="Entrada 2 2 2 2 2 4" xfId="7139" xr:uid="{EC6A5423-1DC3-45C8-AD42-A7A60F5764DE}"/>
    <cellStyle name="Entrada 2 2 2 2 2 4 2" xfId="7140" xr:uid="{07B8FD28-7470-40DD-BFE5-F24E99C67474}"/>
    <cellStyle name="Entrada 2 2 2 2 2 4 2 2" xfId="7141" xr:uid="{7D876530-FCB2-4459-BF4A-5D477E028EA2}"/>
    <cellStyle name="Entrada 2 2 2 2 2 4 3" xfId="7142" xr:uid="{F7BD941A-BBA5-4483-AC78-35BBEEDA2080}"/>
    <cellStyle name="Entrada 2 2 2 2 2 5" xfId="7143" xr:uid="{23D8601B-69E1-4CD7-80D2-396DAB31836B}"/>
    <cellStyle name="Entrada 2 2 2 2 3" xfId="7144" xr:uid="{4BD8F601-5B73-4BEB-BDFC-151F7CB6B8E4}"/>
    <cellStyle name="Entrada 2 2 2 2 3 2" xfId="7145" xr:uid="{B31908C8-17A6-42EB-84C0-2EC72FCE90D2}"/>
    <cellStyle name="Entrada 2 2 2 2 3 2 2" xfId="7146" xr:uid="{5ACF2CAC-61EA-4669-8554-0777381AA6F8}"/>
    <cellStyle name="Entrada 2 2 2 2 3 2 2 2" xfId="7147" xr:uid="{818E3F87-7F90-406A-BE6B-452DDF478990}"/>
    <cellStyle name="Entrada 2 2 2 2 3 2 3" xfId="7148" xr:uid="{C3F79602-EA30-4857-BB78-67C66A0A97A0}"/>
    <cellStyle name="Entrada 2 2 2 2 3 3" xfId="7149" xr:uid="{9F17481B-CD28-407A-A653-726EE8688F18}"/>
    <cellStyle name="Entrada 2 2 2 2 3 3 2" xfId="7150" xr:uid="{879ADD08-DCFA-41E3-AA23-CCDB17F57E19}"/>
    <cellStyle name="Entrada 2 2 2 2 3 3 2 2" xfId="7151" xr:uid="{29926D46-F082-4A4B-9278-781CB2ECD2E5}"/>
    <cellStyle name="Entrada 2 2 2 2 3 3 3" xfId="7152" xr:uid="{6A3DB737-9040-48FA-9A2D-9457BF3073C1}"/>
    <cellStyle name="Entrada 2 2 2 2 3 4" xfId="7153" xr:uid="{CDBA0A21-FCAC-4157-A965-370A88F2355E}"/>
    <cellStyle name="Entrada 2 2 2 2 4" xfId="7154" xr:uid="{73356919-26B0-4B8E-97F4-5FB14F41DE87}"/>
    <cellStyle name="Entrada 2 2 2 2 4 2" xfId="7155" xr:uid="{C7224562-1F88-44D8-87E0-9F366BB48094}"/>
    <cellStyle name="Entrada 2 2 2 2 4 2 2" xfId="7156" xr:uid="{11E838E6-EDEE-4D14-BFFD-6A26FE377604}"/>
    <cellStyle name="Entrada 2 2 2 2 4 3" xfId="7157" xr:uid="{401BC696-31F4-4239-8129-F3E108A07F19}"/>
    <cellStyle name="Entrada 2 2 2 2 5" xfId="7158" xr:uid="{B8CA1C07-0B84-4330-8266-6CBA00F979C1}"/>
    <cellStyle name="Entrada 2 2 2 2 5 2" xfId="7159" xr:uid="{8BAD2593-2F86-419C-8E66-17690C25CC23}"/>
    <cellStyle name="Entrada 2 2 2 2 5 2 2" xfId="7160" xr:uid="{8E384AA0-1C24-4AAF-8EE9-D9A2307429C1}"/>
    <cellStyle name="Entrada 2 2 2 2 5 3" xfId="7161" xr:uid="{FD961B82-4070-4F88-9023-47BED25B54CA}"/>
    <cellStyle name="Entrada 2 2 2 2 6" xfId="7162" xr:uid="{0C0EA1FE-D27C-4704-9A52-7983509884A8}"/>
    <cellStyle name="Entrada 2 2 2 3" xfId="7163" xr:uid="{147C80CC-0FC9-4E4F-9EA8-DAC4DD86B335}"/>
    <cellStyle name="Entrada 2 2 2 3 2" xfId="7164" xr:uid="{79B0ECE7-2D0B-4564-8575-4086BACAF2CB}"/>
    <cellStyle name="Entrada 2 2 2 3 2 2" xfId="7165" xr:uid="{F6948886-E488-4FF1-B650-1134D387FF16}"/>
    <cellStyle name="Entrada 2 2 2 3 2 2 2" xfId="7166" xr:uid="{67BBFC01-3894-4C22-9732-B800BDB24968}"/>
    <cellStyle name="Entrada 2 2 2 3 2 2 2 2" xfId="7167" xr:uid="{363B3F1D-2B62-4AC0-B28D-1B41C68C4C80}"/>
    <cellStyle name="Entrada 2 2 2 3 2 2 3" xfId="7168" xr:uid="{2FFBFE5B-6B68-4022-A958-A2E4B0338C64}"/>
    <cellStyle name="Entrada 2 2 2 3 2 3" xfId="7169" xr:uid="{2AB6EAEA-42FB-4128-BC4F-3B9C471DC2D8}"/>
    <cellStyle name="Entrada 2 2 2 3 2 3 2" xfId="7170" xr:uid="{3AD4A019-F324-401D-95FB-5F15BA958C07}"/>
    <cellStyle name="Entrada 2 2 2 3 2 3 2 2" xfId="7171" xr:uid="{9A9C7C60-C82C-4F66-BBB4-5DFE28D6FB30}"/>
    <cellStyle name="Entrada 2 2 2 3 2 3 3" xfId="7172" xr:uid="{0F61D09F-E242-4CFC-BA2D-E13E6CBED30F}"/>
    <cellStyle name="Entrada 2 2 2 3 2 4" xfId="7173" xr:uid="{8CAABDD7-E74D-4B53-9608-9532F72D6049}"/>
    <cellStyle name="Entrada 2 2 2 3 3" xfId="7174" xr:uid="{21B2CD76-95B1-4E31-87FD-0C95D2ECA80A}"/>
    <cellStyle name="Entrada 2 2 2 3 3 2" xfId="7175" xr:uid="{810BA260-5DD7-4444-8E14-EFCE31FAA5C1}"/>
    <cellStyle name="Entrada 2 2 2 3 3 2 2" xfId="7176" xr:uid="{695DAFF6-E7F7-4254-BA50-BFA3C188B5C4}"/>
    <cellStyle name="Entrada 2 2 2 3 3 3" xfId="7177" xr:uid="{233EA0CB-063C-41E3-A950-E885DC3CB6E6}"/>
    <cellStyle name="Entrada 2 2 2 3 4" xfId="7178" xr:uid="{697A8B92-EEE6-47E5-8EA3-7B050EF1FBE0}"/>
    <cellStyle name="Entrada 2 2 2 3 4 2" xfId="7179" xr:uid="{2CDC64A8-EE7F-46AD-9D90-838EEFBA5CB6}"/>
    <cellStyle name="Entrada 2 2 2 3 4 2 2" xfId="7180" xr:uid="{98726538-77AA-43A9-804B-26A115E10A85}"/>
    <cellStyle name="Entrada 2 2 2 3 4 3" xfId="7181" xr:uid="{C0C40ED3-CE71-4FC6-BDA2-FAF618561CCC}"/>
    <cellStyle name="Entrada 2 2 2 3 5" xfId="7182" xr:uid="{7A569513-8923-41BE-865F-35EA4BD5B3B0}"/>
    <cellStyle name="Entrada 2 2 2 4" xfId="7183" xr:uid="{2849CB72-9919-4D1B-82F2-E9F11DD62EED}"/>
    <cellStyle name="Entrada 2 2 2 4 2" xfId="7184" xr:uid="{9FC7B712-217C-4821-995E-9715E508A34E}"/>
    <cellStyle name="Entrada 2 2 2 4 2 2" xfId="7185" xr:uid="{291EBDD2-2AA5-4D0F-A2AE-4BEDC33CD57D}"/>
    <cellStyle name="Entrada 2 2 2 4 2 2 2" xfId="7186" xr:uid="{74B2A943-08CB-4662-B5A0-808D0F459C64}"/>
    <cellStyle name="Entrada 2 2 2 4 2 3" xfId="7187" xr:uid="{85749C7E-EC30-44E9-8D72-D4E038935A49}"/>
    <cellStyle name="Entrada 2 2 2 4 3" xfId="7188" xr:uid="{8AD40350-7D12-4F03-9C23-05B2B3CE60AC}"/>
    <cellStyle name="Entrada 2 2 2 4 3 2" xfId="7189" xr:uid="{BB20A5E7-488B-408C-BEA1-287AD60F8A0F}"/>
    <cellStyle name="Entrada 2 2 2 4 3 2 2" xfId="7190" xr:uid="{950065DE-DA5D-4460-81ED-2B67F5851648}"/>
    <cellStyle name="Entrada 2 2 2 4 3 3" xfId="7191" xr:uid="{741CB5D1-995A-4885-80BF-9EC53CE9A5D0}"/>
    <cellStyle name="Entrada 2 2 2 4 4" xfId="7192" xr:uid="{F382CC8D-F83F-429B-93D3-0516BF376B1D}"/>
    <cellStyle name="Entrada 2 2 2 5" xfId="7193" xr:uid="{35DCD2D5-E4D7-4385-BD9B-024E004E0AB4}"/>
    <cellStyle name="Entrada 2 2 2 5 2" xfId="7194" xr:uid="{7DC0DA27-A3EE-4BEB-BB3E-644E1E0916D9}"/>
    <cellStyle name="Entrada 2 2 2 5 2 2" xfId="7195" xr:uid="{2D871386-416D-4566-B2CB-411D5545D9B0}"/>
    <cellStyle name="Entrada 2 2 2 5 3" xfId="7196" xr:uid="{B28FE5E6-2999-402D-910E-94DC357D8EB4}"/>
    <cellStyle name="Entrada 2 2 2 6" xfId="7197" xr:uid="{435FDD6B-D419-4C2F-AC96-68E67A7D1F5C}"/>
    <cellStyle name="Entrada 2 2 2 6 2" xfId="7198" xr:uid="{2A25F9A1-B491-451E-A7E1-F04178E393A4}"/>
    <cellStyle name="Entrada 2 2 2 6 2 2" xfId="7199" xr:uid="{DBD7DCFF-60EE-4435-B1F3-C0B6E1FC3450}"/>
    <cellStyle name="Entrada 2 2 2 6 3" xfId="7200" xr:uid="{968A0C99-9E9A-4010-A022-2AF854341A84}"/>
    <cellStyle name="Entrada 2 2 2 7" xfId="7201" xr:uid="{F2660EBE-2ED8-475A-9429-D7FEBDD72D7C}"/>
    <cellStyle name="Entrada 2 2 3" xfId="7202" xr:uid="{9C5980FD-CC9E-4D91-839F-B0EE32E6256A}"/>
    <cellStyle name="Entrada 2 2 3 2" xfId="7203" xr:uid="{3807D486-A315-41DB-95CF-F2E5C671992B}"/>
    <cellStyle name="Entrada 2 2 3 2 2" xfId="7204" xr:uid="{253FF004-7C1E-4449-8288-1C1C78794229}"/>
    <cellStyle name="Entrada 2 2 3 2 2 2" xfId="7205" xr:uid="{36B04720-6A4A-4DEE-A7BC-CA0BCAF49BFE}"/>
    <cellStyle name="Entrada 2 2 3 2 2 2 2" xfId="7206" xr:uid="{876C5F25-BC1F-474C-A57A-E85139DAF3F2}"/>
    <cellStyle name="Entrada 2 2 3 2 2 2 2 2" xfId="7207" xr:uid="{FAC624FF-76D3-46B8-AAEC-1B18B6524F23}"/>
    <cellStyle name="Entrada 2 2 3 2 2 2 3" xfId="7208" xr:uid="{8E874AA2-1897-4796-A98E-0EEE0F8EA95D}"/>
    <cellStyle name="Entrada 2 2 3 2 2 3" xfId="7209" xr:uid="{83C68382-99C6-4446-A576-EA1AC343C315}"/>
    <cellStyle name="Entrada 2 2 3 2 2 3 2" xfId="7210" xr:uid="{0B80F353-3E24-4272-83B2-BFDEEBCB2233}"/>
    <cellStyle name="Entrada 2 2 3 2 2 3 2 2" xfId="7211" xr:uid="{AFF936F7-D7F2-49A1-9C06-1710ADBCC8DC}"/>
    <cellStyle name="Entrada 2 2 3 2 2 3 3" xfId="7212" xr:uid="{205F51CF-7D61-4769-9E3B-75876CA7B10A}"/>
    <cellStyle name="Entrada 2 2 3 2 2 4" xfId="7213" xr:uid="{1AA1FF6E-B23E-438E-8974-2F7F7AD08C28}"/>
    <cellStyle name="Entrada 2 2 3 2 3" xfId="7214" xr:uid="{5FCEF06C-459A-4BBD-9CF1-A0C6B989B31F}"/>
    <cellStyle name="Entrada 2 2 3 2 3 2" xfId="7215" xr:uid="{D5695155-FB9C-4BB7-862B-7A9B054F7058}"/>
    <cellStyle name="Entrada 2 2 3 2 3 2 2" xfId="7216" xr:uid="{D52E3AC4-4B27-42E2-A1D5-D1465E1F9F1F}"/>
    <cellStyle name="Entrada 2 2 3 2 3 3" xfId="7217" xr:uid="{BD50DC28-ACE0-4CC1-A72C-6B41B666C764}"/>
    <cellStyle name="Entrada 2 2 3 2 4" xfId="7218" xr:uid="{7413588C-7836-401D-BF4F-5A9DE1E60EE1}"/>
    <cellStyle name="Entrada 2 2 3 2 4 2" xfId="7219" xr:uid="{86E2592F-B97A-4A39-B94E-CD4BD700DEC7}"/>
    <cellStyle name="Entrada 2 2 3 2 4 2 2" xfId="7220" xr:uid="{C081EA0D-4CCD-41B6-A013-1C0CD01B3D0E}"/>
    <cellStyle name="Entrada 2 2 3 2 4 3" xfId="7221" xr:uid="{E9397AD4-C731-4A6A-8516-118AF7FF67E8}"/>
    <cellStyle name="Entrada 2 2 3 2 5" xfId="7222" xr:uid="{F9E5FEBE-3E15-4974-B286-5E6E09022935}"/>
    <cellStyle name="Entrada 2 2 3 3" xfId="7223" xr:uid="{DD0847CE-6AE2-4B72-AF66-4E2747D44BD6}"/>
    <cellStyle name="Entrada 2 2 3 3 2" xfId="7224" xr:uid="{FE2020CD-065E-44CF-992B-21BA71694183}"/>
    <cellStyle name="Entrada 2 2 3 3 2 2" xfId="7225" xr:uid="{C4F92B8B-C28D-4E67-BB58-DD463B7F5FFB}"/>
    <cellStyle name="Entrada 2 2 3 3 2 2 2" xfId="7226" xr:uid="{7F2CFCFF-FAC6-46AA-B95A-5985FA3B9A9C}"/>
    <cellStyle name="Entrada 2 2 3 3 2 3" xfId="7227" xr:uid="{9A6BB42A-55AC-4535-892F-A6B95B99EF77}"/>
    <cellStyle name="Entrada 2 2 3 3 3" xfId="7228" xr:uid="{7A057D75-E169-494F-A540-BCF588833186}"/>
    <cellStyle name="Entrada 2 2 3 3 3 2" xfId="7229" xr:uid="{70FAD09E-36C7-4108-BD1E-EF95EDCD921D}"/>
    <cellStyle name="Entrada 2 2 3 3 3 2 2" xfId="7230" xr:uid="{81B8774B-ACBA-47A9-BD33-83319B70676F}"/>
    <cellStyle name="Entrada 2 2 3 3 3 3" xfId="7231" xr:uid="{967D18DC-78E2-4B10-9ACB-A280013C192D}"/>
    <cellStyle name="Entrada 2 2 3 3 4" xfId="7232" xr:uid="{087F39E7-451F-413B-B21A-4F818AE07B54}"/>
    <cellStyle name="Entrada 2 2 3 4" xfId="7233" xr:uid="{CE5825CF-321C-4C94-9E41-A65A3499CB78}"/>
    <cellStyle name="Entrada 2 2 3 4 2" xfId="7234" xr:uid="{DEFC3540-65C8-40DC-A609-FB761E4177BB}"/>
    <cellStyle name="Entrada 2 2 3 4 2 2" xfId="7235" xr:uid="{B98FE86B-B7C9-4F95-A560-52B739510940}"/>
    <cellStyle name="Entrada 2 2 3 4 3" xfId="7236" xr:uid="{516DE325-0C42-4A00-892F-2B5160A502D8}"/>
    <cellStyle name="Entrada 2 2 3 5" xfId="7237" xr:uid="{6DF5555A-FF2B-4174-9934-B148CC159316}"/>
    <cellStyle name="Entrada 2 2 3 5 2" xfId="7238" xr:uid="{BC0254D9-B775-4B0D-BAA9-B1A20759726B}"/>
    <cellStyle name="Entrada 2 2 3 5 2 2" xfId="7239" xr:uid="{F108D7B1-1698-4F76-9D16-A6C8EA0C64C1}"/>
    <cellStyle name="Entrada 2 2 3 5 3" xfId="7240" xr:uid="{8FD1553C-E761-47D1-8690-451F841C3CAA}"/>
    <cellStyle name="Entrada 2 2 3 6" xfId="7241" xr:uid="{30B61091-9015-4161-A02B-ED5EA406D01D}"/>
    <cellStyle name="Entrada 2 2 4" xfId="7242" xr:uid="{F0D4F384-1B0E-4863-A706-F4DD73B0BDA5}"/>
    <cellStyle name="Entrada 2 2 4 2" xfId="7243" xr:uid="{8305A110-B4D8-47BB-9C36-403D54D2405E}"/>
    <cellStyle name="Entrada 2 2 4 2 2" xfId="7244" xr:uid="{13E66CBD-F6D5-4793-9D5B-288C09313B09}"/>
    <cellStyle name="Entrada 2 2 4 2 2 2" xfId="7245" xr:uid="{9F830803-55CE-48F4-957F-C6F5E00F195A}"/>
    <cellStyle name="Entrada 2 2 4 2 2 2 2" xfId="7246" xr:uid="{7BD06359-811C-453B-B2F9-2D236A2E33A8}"/>
    <cellStyle name="Entrada 2 2 4 2 2 3" xfId="7247" xr:uid="{448986E3-9978-4B05-A3A4-BD479ED0F950}"/>
    <cellStyle name="Entrada 2 2 4 2 3" xfId="7248" xr:uid="{41EDDB02-BA21-47B5-920C-55886F36CE3F}"/>
    <cellStyle name="Entrada 2 2 4 2 3 2" xfId="7249" xr:uid="{9B89AE26-FE56-4577-90CB-CD8E22505CAD}"/>
    <cellStyle name="Entrada 2 2 4 2 3 2 2" xfId="7250" xr:uid="{D6A5622E-3985-4619-87BB-AFFA2FB80386}"/>
    <cellStyle name="Entrada 2 2 4 2 3 3" xfId="7251" xr:uid="{7ACDC58C-E75F-419A-9EDE-4EC031184F75}"/>
    <cellStyle name="Entrada 2 2 4 2 4" xfId="7252" xr:uid="{DB23CEA4-9F54-47C2-8F42-118D806DDE8D}"/>
    <cellStyle name="Entrada 2 2 4 3" xfId="7253" xr:uid="{AAE72B81-AC3C-47AC-A00E-45D7970DA950}"/>
    <cellStyle name="Entrada 2 2 4 3 2" xfId="7254" xr:uid="{00B9D5E3-9B08-444E-BF72-E87C2843532B}"/>
    <cellStyle name="Entrada 2 2 4 3 2 2" xfId="7255" xr:uid="{FCCBEC66-5D94-44C9-BB3C-5121EB4A4E55}"/>
    <cellStyle name="Entrada 2 2 4 3 3" xfId="7256" xr:uid="{0D366275-AE9E-4C87-8AC0-281953B62126}"/>
    <cellStyle name="Entrada 2 2 4 4" xfId="7257" xr:uid="{4ADCF57E-B5CF-42AF-A18D-908BC0ED7879}"/>
    <cellStyle name="Entrada 2 2 4 4 2" xfId="7258" xr:uid="{7377470B-45C9-4E5B-AD25-502598017A76}"/>
    <cellStyle name="Entrada 2 2 4 4 2 2" xfId="7259" xr:uid="{C8F45D6A-D625-4498-BC6F-637E9439F3E1}"/>
    <cellStyle name="Entrada 2 2 4 4 3" xfId="7260" xr:uid="{38C2CD90-00F4-4194-A376-94CEEE5F0693}"/>
    <cellStyle name="Entrada 2 2 4 5" xfId="7261" xr:uid="{27BE932D-CA91-4454-A915-DEA4D94A85A5}"/>
    <cellStyle name="Entrada 2 2 5" xfId="7262" xr:uid="{2F95DC7D-C9CB-4D50-8E4F-30314CC3AED2}"/>
    <cellStyle name="Entrada 2 2 5 2" xfId="7263" xr:uid="{96E4617C-737E-4EC8-AAAF-2079A0728C73}"/>
    <cellStyle name="Entrada 2 2 5 2 2" xfId="7264" xr:uid="{113A44E0-442D-4F96-9FA5-3B3FA876B7D4}"/>
    <cellStyle name="Entrada 2 2 5 2 2 2" xfId="7265" xr:uid="{25C3F629-488E-4763-8843-14C4E3579015}"/>
    <cellStyle name="Entrada 2 2 5 2 3" xfId="7266" xr:uid="{BA3AB90A-6E61-4E86-A6C1-6D0CD8102C8D}"/>
    <cellStyle name="Entrada 2 2 5 3" xfId="7267" xr:uid="{D2B316F7-358A-438C-8630-F98879F21391}"/>
    <cellStyle name="Entrada 2 2 5 3 2" xfId="7268" xr:uid="{F6963F11-C266-41D8-B317-D9156A8400E2}"/>
    <cellStyle name="Entrada 2 2 5 3 2 2" xfId="7269" xr:uid="{54F209E7-EBF9-4147-BE98-5DCBDFBC1BEA}"/>
    <cellStyle name="Entrada 2 2 5 3 3" xfId="7270" xr:uid="{6C528026-AF72-4B70-A328-EC5AD0061E79}"/>
    <cellStyle name="Entrada 2 2 5 4" xfId="7271" xr:uid="{362B7D9C-4CA4-4AC9-A4B3-4945D3BD4E5D}"/>
    <cellStyle name="Entrada 2 2 6" xfId="7272" xr:uid="{1026723F-8813-406F-A5D9-4596223D9D40}"/>
    <cellStyle name="Entrada 2 2 6 2" xfId="7273" xr:uid="{41BED071-9EDC-486A-B7D3-686F2E8F1B1C}"/>
    <cellStyle name="Entrada 2 2 6 2 2" xfId="7274" xr:uid="{99CEAAEF-DC62-4B99-BF75-C6F622F8EC12}"/>
    <cellStyle name="Entrada 2 2 6 3" xfId="7275" xr:uid="{131272F1-7B1E-4589-8FD5-BE3E5A2B405E}"/>
    <cellStyle name="Entrada 2 2 7" xfId="7276" xr:uid="{4851331D-8E0B-47A5-973D-DB9B93679AA6}"/>
    <cellStyle name="Entrada 2 2 7 2" xfId="7277" xr:uid="{A95F2F6A-2A9D-4C26-A165-83943BAAB698}"/>
    <cellStyle name="Entrada 2 2 7 2 2" xfId="7278" xr:uid="{DDB9191A-C339-44D8-8134-2D4C80396FB9}"/>
    <cellStyle name="Entrada 2 2 7 3" xfId="7279" xr:uid="{98E7E6A4-54FB-4E6B-87F0-CA82B42C20C3}"/>
    <cellStyle name="Entrada 2 2 8" xfId="7280" xr:uid="{2A82C3DE-871F-41B7-99C9-0640205BF4A2}"/>
    <cellStyle name="Entrada 2 3" xfId="7281" xr:uid="{ED27994C-2E8E-43B3-8B37-719E1ECE3D87}"/>
    <cellStyle name="Entrada 2 3 2" xfId="7282" xr:uid="{77952BC1-451C-4ACF-B80D-DDB80CA582A3}"/>
    <cellStyle name="Entrada 2 3 2 2" xfId="7283" xr:uid="{4259F065-B594-4C40-B9F5-C4FA7B5F36D7}"/>
    <cellStyle name="Entrada 2 3 2 2 2" xfId="7284" xr:uid="{45C546FC-531B-4F77-AD52-5915663084E4}"/>
    <cellStyle name="Entrada 2 3 2 2 2 2" xfId="7285" xr:uid="{59F7DE40-C00D-4119-B3C1-CE6BB6DEA775}"/>
    <cellStyle name="Entrada 2 3 2 2 2 2 2" xfId="7286" xr:uid="{640B5F28-BCEF-43A4-89E6-85EE6D08539A}"/>
    <cellStyle name="Entrada 2 3 2 2 2 2 2 2" xfId="7287" xr:uid="{CA3B5400-0778-4A81-BB38-A0D2F2D88B00}"/>
    <cellStyle name="Entrada 2 3 2 2 2 2 2 2 2" xfId="7288" xr:uid="{5C7229D8-CD78-4679-840A-A0CB836BA1EE}"/>
    <cellStyle name="Entrada 2 3 2 2 2 2 2 3" xfId="7289" xr:uid="{DF3C8558-447F-420E-A6C0-462642317BBA}"/>
    <cellStyle name="Entrada 2 3 2 2 2 2 3" xfId="7290" xr:uid="{E4773E6A-BE1E-4A02-AF1E-101E48DC9EDD}"/>
    <cellStyle name="Entrada 2 3 2 2 2 2 3 2" xfId="7291" xr:uid="{C0040289-53D7-4DD7-AF2B-038282B3F8E4}"/>
    <cellStyle name="Entrada 2 3 2 2 2 2 3 2 2" xfId="7292" xr:uid="{DBEA9903-6690-4A12-B527-DDC8E790A7F1}"/>
    <cellStyle name="Entrada 2 3 2 2 2 2 3 3" xfId="7293" xr:uid="{883C9BE4-8FC4-4791-B13D-669B1B50A8FE}"/>
    <cellStyle name="Entrada 2 3 2 2 2 2 4" xfId="7294" xr:uid="{BA8855B8-C451-47BF-8999-58ABEAD27B4F}"/>
    <cellStyle name="Entrada 2 3 2 2 2 3" xfId="7295" xr:uid="{4E3B35A7-3A36-4D6B-8E30-BD2433758103}"/>
    <cellStyle name="Entrada 2 3 2 2 2 3 2" xfId="7296" xr:uid="{255E2185-A25D-40D9-BA5C-1B1E63C82235}"/>
    <cellStyle name="Entrada 2 3 2 2 2 3 2 2" xfId="7297" xr:uid="{69E3C38D-A26E-4B9D-9BB0-6D0F9EF6AD82}"/>
    <cellStyle name="Entrada 2 3 2 2 2 3 3" xfId="7298" xr:uid="{06E65311-46C0-4620-BD1D-ADDC8599A6D2}"/>
    <cellStyle name="Entrada 2 3 2 2 2 4" xfId="7299" xr:uid="{ED8CAE1D-F992-4BBC-9339-28C733A9AE84}"/>
    <cellStyle name="Entrada 2 3 2 2 2 4 2" xfId="7300" xr:uid="{0F91186F-CCB6-4CC1-9B4A-6A3EDBEBB726}"/>
    <cellStyle name="Entrada 2 3 2 2 2 4 2 2" xfId="7301" xr:uid="{2761EF16-4E1D-4DCF-AA9F-DB157CEE50FD}"/>
    <cellStyle name="Entrada 2 3 2 2 2 4 3" xfId="7302" xr:uid="{1CAC9B4B-576B-4DC8-9D09-EA4BEF3966B6}"/>
    <cellStyle name="Entrada 2 3 2 2 2 5" xfId="7303" xr:uid="{B9EE24B6-FAD8-4CB2-9225-661E77B5F146}"/>
    <cellStyle name="Entrada 2 3 2 2 3" xfId="7304" xr:uid="{84F56F3E-E898-4550-82A6-935DD9352A77}"/>
    <cellStyle name="Entrada 2 3 2 2 3 2" xfId="7305" xr:uid="{4F8A8E4C-ED7A-4AEA-953C-21D018C13E06}"/>
    <cellStyle name="Entrada 2 3 2 2 3 2 2" xfId="7306" xr:uid="{BDA6029A-2AAE-429E-8F02-790825738240}"/>
    <cellStyle name="Entrada 2 3 2 2 3 2 2 2" xfId="7307" xr:uid="{A4AC5CF6-B29B-41A4-8094-CDFCB19FD917}"/>
    <cellStyle name="Entrada 2 3 2 2 3 2 3" xfId="7308" xr:uid="{F9A333C0-6BD8-40CE-B3C8-F9F463C2835E}"/>
    <cellStyle name="Entrada 2 3 2 2 3 3" xfId="7309" xr:uid="{C0AE44E5-B198-45F5-B8F3-12834E398649}"/>
    <cellStyle name="Entrada 2 3 2 2 3 3 2" xfId="7310" xr:uid="{949ED850-AD4B-418F-9189-51078B7909F6}"/>
    <cellStyle name="Entrada 2 3 2 2 3 3 2 2" xfId="7311" xr:uid="{5227F623-F977-4F29-BB5A-9427A1A9F147}"/>
    <cellStyle name="Entrada 2 3 2 2 3 3 3" xfId="7312" xr:uid="{5C3CDF86-CA6E-49CC-B6AF-5444B0BA5E57}"/>
    <cellStyle name="Entrada 2 3 2 2 3 4" xfId="7313" xr:uid="{CE18DDBA-1C92-4243-BAE7-DC3C5839830A}"/>
    <cellStyle name="Entrada 2 3 2 2 4" xfId="7314" xr:uid="{3D846F67-3955-4AC3-983F-E91E93F51172}"/>
    <cellStyle name="Entrada 2 3 2 2 4 2" xfId="7315" xr:uid="{7C31CE05-6E7C-407C-99FE-748494FE358C}"/>
    <cellStyle name="Entrada 2 3 2 2 4 2 2" xfId="7316" xr:uid="{E7094465-DCF8-4757-B9B2-5577209BEF1D}"/>
    <cellStyle name="Entrada 2 3 2 2 4 3" xfId="7317" xr:uid="{B9487B1F-135C-446D-8F1E-0C164E095382}"/>
    <cellStyle name="Entrada 2 3 2 2 5" xfId="7318" xr:uid="{D56F7080-130D-4AB7-B156-2CEF0DFAA998}"/>
    <cellStyle name="Entrada 2 3 2 2 5 2" xfId="7319" xr:uid="{B86D86B2-7484-4B91-AD4A-4C09D72546D0}"/>
    <cellStyle name="Entrada 2 3 2 2 5 2 2" xfId="7320" xr:uid="{81BD17EE-1BDB-48E2-8E6A-6909D84D554E}"/>
    <cellStyle name="Entrada 2 3 2 2 5 3" xfId="7321" xr:uid="{1F120645-7398-4A08-84AC-E4FFB3DFC485}"/>
    <cellStyle name="Entrada 2 3 2 2 6" xfId="7322" xr:uid="{FCBF67FC-C8EE-4EA5-8A49-8941E8C06239}"/>
    <cellStyle name="Entrada 2 3 2 3" xfId="7323" xr:uid="{9D72DAC8-B846-4FB2-B237-16524B329C87}"/>
    <cellStyle name="Entrada 2 3 2 3 2" xfId="7324" xr:uid="{78BB5A14-D996-46CC-804F-B47D1486CF24}"/>
    <cellStyle name="Entrada 2 3 2 3 2 2" xfId="7325" xr:uid="{9477E894-D24D-4D88-B2EB-942ECDDF1F2C}"/>
    <cellStyle name="Entrada 2 3 2 3 2 2 2" xfId="7326" xr:uid="{9DA6E7EE-6EA7-4369-98D3-2A56AAADA06F}"/>
    <cellStyle name="Entrada 2 3 2 3 2 2 2 2" xfId="7327" xr:uid="{9E25B15C-320F-43D8-9C86-53379BF7D177}"/>
    <cellStyle name="Entrada 2 3 2 3 2 2 3" xfId="7328" xr:uid="{4E3D1E11-0B2D-45A8-A735-A4207E34803C}"/>
    <cellStyle name="Entrada 2 3 2 3 2 3" xfId="7329" xr:uid="{523B619A-B6BD-4680-B6AA-A59B296AD00A}"/>
    <cellStyle name="Entrada 2 3 2 3 2 3 2" xfId="7330" xr:uid="{204F8C4C-B10A-4FD4-A560-6EF4728651F3}"/>
    <cellStyle name="Entrada 2 3 2 3 2 3 2 2" xfId="7331" xr:uid="{B28DA925-6E9D-4150-9062-D5EC0211805E}"/>
    <cellStyle name="Entrada 2 3 2 3 2 3 3" xfId="7332" xr:uid="{E64BD6C4-E0A5-4271-899E-4A3062CC9F89}"/>
    <cellStyle name="Entrada 2 3 2 3 2 4" xfId="7333" xr:uid="{A7F5A8E0-FF89-4971-B7BF-5E3120E4144D}"/>
    <cellStyle name="Entrada 2 3 2 3 3" xfId="7334" xr:uid="{3E98C4CD-D5C4-43F0-8C19-E57612D5303C}"/>
    <cellStyle name="Entrada 2 3 2 3 3 2" xfId="7335" xr:uid="{31E6D9F3-D0BA-4D99-A3F1-701F98AA8F85}"/>
    <cellStyle name="Entrada 2 3 2 3 3 2 2" xfId="7336" xr:uid="{2A4911A7-53CB-4EB7-8A81-50BF40DF4EE2}"/>
    <cellStyle name="Entrada 2 3 2 3 3 3" xfId="7337" xr:uid="{35B6D68E-5B6D-4F94-86B7-48935679956C}"/>
    <cellStyle name="Entrada 2 3 2 3 4" xfId="7338" xr:uid="{382CCD11-0602-40DE-95BE-259CDD3B79AA}"/>
    <cellStyle name="Entrada 2 3 2 3 4 2" xfId="7339" xr:uid="{161DCFAC-E553-4B50-A718-9A5E064AA5E0}"/>
    <cellStyle name="Entrada 2 3 2 3 4 2 2" xfId="7340" xr:uid="{48B9C4B3-12F4-4F18-8921-AC7B36325628}"/>
    <cellStyle name="Entrada 2 3 2 3 4 3" xfId="7341" xr:uid="{BE8AF243-F76A-49CC-BE22-9592A18F8C18}"/>
    <cellStyle name="Entrada 2 3 2 3 5" xfId="7342" xr:uid="{3DFE9E47-7B96-4491-886F-A221510F17E2}"/>
    <cellStyle name="Entrada 2 3 2 4" xfId="7343" xr:uid="{22E86EB6-B9F6-46AA-9F9F-A1B5FE3B23F4}"/>
    <cellStyle name="Entrada 2 3 2 4 2" xfId="7344" xr:uid="{1752C8F4-679C-46D7-B048-3B3CCD1F01A8}"/>
    <cellStyle name="Entrada 2 3 2 4 2 2" xfId="7345" xr:uid="{92DBABFF-E642-4974-B108-D3CDA9A99E65}"/>
    <cellStyle name="Entrada 2 3 2 4 2 2 2" xfId="7346" xr:uid="{B8E6DD03-29FC-4DA2-93EF-DBBD05065C14}"/>
    <cellStyle name="Entrada 2 3 2 4 2 3" xfId="7347" xr:uid="{DD035B0A-3804-40D6-8D2C-5ED807E83F35}"/>
    <cellStyle name="Entrada 2 3 2 4 3" xfId="7348" xr:uid="{78832B27-3420-4DB2-8F85-0C6248AC6E57}"/>
    <cellStyle name="Entrada 2 3 2 4 3 2" xfId="7349" xr:uid="{B84B2011-2B5C-4183-B66D-B56B360F2EF1}"/>
    <cellStyle name="Entrada 2 3 2 4 3 2 2" xfId="7350" xr:uid="{C9218D14-8361-45DE-8BD1-C180C24D745B}"/>
    <cellStyle name="Entrada 2 3 2 4 3 3" xfId="7351" xr:uid="{5FEBE31B-40E1-469B-B749-655C5DBCE5E9}"/>
    <cellStyle name="Entrada 2 3 2 4 4" xfId="7352" xr:uid="{5AC89CE0-4F8B-4C9D-83EB-665965814CD1}"/>
    <cellStyle name="Entrada 2 3 2 5" xfId="7353" xr:uid="{709A54D3-7FF3-4958-9E97-744DE798B620}"/>
    <cellStyle name="Entrada 2 3 2 5 2" xfId="7354" xr:uid="{E3331FC7-CCB1-44BA-979C-5518E27A6EFC}"/>
    <cellStyle name="Entrada 2 3 2 5 2 2" xfId="7355" xr:uid="{CD127A7A-C068-4130-9919-168965028C78}"/>
    <cellStyle name="Entrada 2 3 2 5 3" xfId="7356" xr:uid="{DD91E399-7C10-43B2-81D4-3306903DB264}"/>
    <cellStyle name="Entrada 2 3 2 6" xfId="7357" xr:uid="{71365F0B-DD85-4330-AD08-742593428719}"/>
    <cellStyle name="Entrada 2 3 2 6 2" xfId="7358" xr:uid="{CD7F6EF9-883E-45D9-89B2-4F6C2E7A8E59}"/>
    <cellStyle name="Entrada 2 3 2 6 2 2" xfId="7359" xr:uid="{508A207D-E762-41F3-BB4E-2A4AB0C03DC2}"/>
    <cellStyle name="Entrada 2 3 2 6 3" xfId="7360" xr:uid="{EAA587FE-FB3B-4D6A-80FD-ACDF084E4AE7}"/>
    <cellStyle name="Entrada 2 3 2 7" xfId="7361" xr:uid="{133E62A6-59B6-410C-A8A1-C4B5CB633CF3}"/>
    <cellStyle name="Entrada 2 3 3" xfId="7362" xr:uid="{00D7F19C-E5D4-4C97-BFE0-80BE39DB9A49}"/>
    <cellStyle name="Entrada 2 3 3 2" xfId="7363" xr:uid="{890AEC8A-677A-402E-8B27-498CAB27E93C}"/>
    <cellStyle name="Entrada 2 3 3 2 2" xfId="7364" xr:uid="{89C1FFA6-A0C4-43C0-A70C-7395601BF744}"/>
    <cellStyle name="Entrada 2 3 3 2 2 2" xfId="7365" xr:uid="{9798C52C-5C57-45BF-81E0-72AB74A36F25}"/>
    <cellStyle name="Entrada 2 3 3 2 2 2 2" xfId="7366" xr:uid="{DBD4049C-FB77-4499-AC2B-7210A831EFB0}"/>
    <cellStyle name="Entrada 2 3 3 2 2 2 2 2" xfId="7367" xr:uid="{7CE7D05E-74A5-4441-9DB2-73979CE2F436}"/>
    <cellStyle name="Entrada 2 3 3 2 2 2 3" xfId="7368" xr:uid="{78B84BEC-BE1B-49EA-989D-52CC9E172916}"/>
    <cellStyle name="Entrada 2 3 3 2 2 3" xfId="7369" xr:uid="{0D709A45-1425-45DA-A999-D349A5736241}"/>
    <cellStyle name="Entrada 2 3 3 2 2 3 2" xfId="7370" xr:uid="{9DE97FB2-7C46-4800-89AA-FE106D8842E5}"/>
    <cellStyle name="Entrada 2 3 3 2 2 3 2 2" xfId="7371" xr:uid="{19495EB8-5373-4307-A0BC-8C45F6469055}"/>
    <cellStyle name="Entrada 2 3 3 2 2 3 3" xfId="7372" xr:uid="{8F82B875-E480-4942-8041-D10C9A634746}"/>
    <cellStyle name="Entrada 2 3 3 2 2 4" xfId="7373" xr:uid="{37DA3288-6D25-427E-924F-EAB2461D34F8}"/>
    <cellStyle name="Entrada 2 3 3 2 3" xfId="7374" xr:uid="{DDFD6EA6-451B-4174-905E-DD4233017862}"/>
    <cellStyle name="Entrada 2 3 3 2 3 2" xfId="7375" xr:uid="{4622492C-6124-4879-8EA7-52D571FF9149}"/>
    <cellStyle name="Entrada 2 3 3 2 3 2 2" xfId="7376" xr:uid="{F4F24D19-FF00-488E-88AE-E84CDBF9F8C5}"/>
    <cellStyle name="Entrada 2 3 3 2 3 3" xfId="7377" xr:uid="{B6319300-DA46-4BF8-96FF-C303A546BBD9}"/>
    <cellStyle name="Entrada 2 3 3 2 4" xfId="7378" xr:uid="{B824EC7F-B36D-473F-AFB2-83EBE3468662}"/>
    <cellStyle name="Entrada 2 3 3 2 4 2" xfId="7379" xr:uid="{C2CECF8E-FCE1-41BF-A7E9-131180ADF906}"/>
    <cellStyle name="Entrada 2 3 3 2 4 2 2" xfId="7380" xr:uid="{28BA1841-9263-4B55-B24A-8F9AE181B1AD}"/>
    <cellStyle name="Entrada 2 3 3 2 4 3" xfId="7381" xr:uid="{EC78D944-DFE3-42C4-8A13-7C510EB0C897}"/>
    <cellStyle name="Entrada 2 3 3 2 5" xfId="7382" xr:uid="{C0B46047-E937-4E91-8DCF-A08F32E942DC}"/>
    <cellStyle name="Entrada 2 3 3 3" xfId="7383" xr:uid="{090B00C1-8CB6-42BB-B2D1-AD11761F53C0}"/>
    <cellStyle name="Entrada 2 3 3 3 2" xfId="7384" xr:uid="{66C6913C-3470-4648-9F62-8F83D9D599AB}"/>
    <cellStyle name="Entrada 2 3 3 3 2 2" xfId="7385" xr:uid="{ED8776B5-2E4A-4F30-8AE6-A3F7693B3785}"/>
    <cellStyle name="Entrada 2 3 3 3 2 2 2" xfId="7386" xr:uid="{54BE6CF0-685C-47C2-9098-7E8E939F1449}"/>
    <cellStyle name="Entrada 2 3 3 3 2 3" xfId="7387" xr:uid="{992BD942-3880-4EF9-A0CB-4AE89FF806C5}"/>
    <cellStyle name="Entrada 2 3 3 3 3" xfId="7388" xr:uid="{D4302215-9A1C-4478-A64A-CC8AE9355379}"/>
    <cellStyle name="Entrada 2 3 3 3 3 2" xfId="7389" xr:uid="{4ACDB68E-316C-4198-9F37-912F8F3CE80E}"/>
    <cellStyle name="Entrada 2 3 3 3 3 2 2" xfId="7390" xr:uid="{53A57662-D82B-4FB9-8EC3-FA032F657C44}"/>
    <cellStyle name="Entrada 2 3 3 3 3 3" xfId="7391" xr:uid="{E36FC165-895F-4FE0-9E15-45AFAE155C96}"/>
    <cellStyle name="Entrada 2 3 3 3 4" xfId="7392" xr:uid="{3C34D9AF-1F7E-4D7A-86DE-0906ECD08E41}"/>
    <cellStyle name="Entrada 2 3 3 4" xfId="7393" xr:uid="{929D4E0D-EDC6-423C-A824-AD8FD5E6BAE9}"/>
    <cellStyle name="Entrada 2 3 3 4 2" xfId="7394" xr:uid="{51BF04DB-EDFE-4197-AD6D-A9BD0B31E3D3}"/>
    <cellStyle name="Entrada 2 3 3 4 2 2" xfId="7395" xr:uid="{B31470A8-0E23-4014-A2E2-E0584C70EBA3}"/>
    <cellStyle name="Entrada 2 3 3 4 3" xfId="7396" xr:uid="{EA65CC74-9B29-42E3-870B-A9CAA7814A47}"/>
    <cellStyle name="Entrada 2 3 3 5" xfId="7397" xr:uid="{B36039EB-2A38-427F-9D7F-00CE923E9EB5}"/>
    <cellStyle name="Entrada 2 3 3 5 2" xfId="7398" xr:uid="{81ECFDA6-AAC4-4C10-9C62-F66F21F74692}"/>
    <cellStyle name="Entrada 2 3 3 5 2 2" xfId="7399" xr:uid="{54F03F28-2774-494E-AA5F-63F632CD2348}"/>
    <cellStyle name="Entrada 2 3 3 5 3" xfId="7400" xr:uid="{F163A733-D9D4-49B8-813F-1255F369CDF8}"/>
    <cellStyle name="Entrada 2 3 3 6" xfId="7401" xr:uid="{74445613-33CA-45F9-A296-6977BA8216EA}"/>
    <cellStyle name="Entrada 2 3 4" xfId="7402" xr:uid="{60CAC093-6B17-4B86-9D39-F389121298E6}"/>
    <cellStyle name="Entrada 2 3 4 2" xfId="7403" xr:uid="{5433DE5E-EE4D-4255-927C-24BFD2A2CF0D}"/>
    <cellStyle name="Entrada 2 3 4 2 2" xfId="7404" xr:uid="{97CA5669-4E7B-4D90-9CBB-967D778F38E2}"/>
    <cellStyle name="Entrada 2 3 4 2 2 2" xfId="7405" xr:uid="{0EEBA657-A91F-4A1C-9EF1-9DB975801A69}"/>
    <cellStyle name="Entrada 2 3 4 2 2 2 2" xfId="7406" xr:uid="{2051AB49-4C90-4B2B-8F15-3FE2279ED735}"/>
    <cellStyle name="Entrada 2 3 4 2 2 3" xfId="7407" xr:uid="{4C55CB1B-3D71-49FB-B483-C55ACDBAD9F9}"/>
    <cellStyle name="Entrada 2 3 4 2 3" xfId="7408" xr:uid="{4A75D1ED-4EB3-4720-A99A-0B44387B6D67}"/>
    <cellStyle name="Entrada 2 3 4 2 3 2" xfId="7409" xr:uid="{A15442FE-615C-4BD1-A66A-62A50F41168C}"/>
    <cellStyle name="Entrada 2 3 4 2 3 2 2" xfId="7410" xr:uid="{F25A6422-54E2-4DCA-A672-0AAFA63A8BDE}"/>
    <cellStyle name="Entrada 2 3 4 2 3 3" xfId="7411" xr:uid="{54041D1A-7EE2-4668-8B66-E3035D91307B}"/>
    <cellStyle name="Entrada 2 3 4 2 4" xfId="7412" xr:uid="{861D136C-9FA7-4E89-9183-78648AC902A7}"/>
    <cellStyle name="Entrada 2 3 4 3" xfId="7413" xr:uid="{97F6A68F-AC29-4FEB-92B7-CF48A0FC7ECF}"/>
    <cellStyle name="Entrada 2 3 4 3 2" xfId="7414" xr:uid="{D2687C7F-4BF3-48A4-A662-C669F204BE7F}"/>
    <cellStyle name="Entrada 2 3 4 3 2 2" xfId="7415" xr:uid="{7071E110-60DE-43C4-B674-BD6CDC7DB7DB}"/>
    <cellStyle name="Entrada 2 3 4 3 3" xfId="7416" xr:uid="{6C47A8DB-2F86-4A2F-AFAB-655D39D10B4E}"/>
    <cellStyle name="Entrada 2 3 4 4" xfId="7417" xr:uid="{D1A09B94-0623-4E12-95EA-F5E0552EA423}"/>
    <cellStyle name="Entrada 2 3 4 4 2" xfId="7418" xr:uid="{EDAF765F-27C2-49BC-A5F4-9F32E8FB4468}"/>
    <cellStyle name="Entrada 2 3 4 4 2 2" xfId="7419" xr:uid="{4FD368D9-5853-407E-829C-493B7C1363AB}"/>
    <cellStyle name="Entrada 2 3 4 4 3" xfId="7420" xr:uid="{221CA887-FFCD-4B07-A94A-88863CBF18BF}"/>
    <cellStyle name="Entrada 2 3 4 5" xfId="7421" xr:uid="{D046C8A6-0C41-4340-821A-9424B5ACA4E2}"/>
    <cellStyle name="Entrada 2 3 5" xfId="7422" xr:uid="{AF7AA649-E125-4B5A-88A2-2D49887BE6F5}"/>
    <cellStyle name="Entrada 2 3 5 2" xfId="7423" xr:uid="{614FBF30-883D-4F49-B5DF-191CA5DFAC79}"/>
    <cellStyle name="Entrada 2 3 5 2 2" xfId="7424" xr:uid="{D0A3F511-6BE7-4FF7-A19E-0F82C33649D5}"/>
    <cellStyle name="Entrada 2 3 5 2 2 2" xfId="7425" xr:uid="{F84C2E02-7BC7-483E-BD91-44D64FFD1BD6}"/>
    <cellStyle name="Entrada 2 3 5 2 3" xfId="7426" xr:uid="{EF37BFAF-C230-413C-9EF6-5B5F84C2D495}"/>
    <cellStyle name="Entrada 2 3 5 3" xfId="7427" xr:uid="{D2635EAD-D68B-40F9-825E-39346CAC791A}"/>
    <cellStyle name="Entrada 2 3 5 3 2" xfId="7428" xr:uid="{F06CA67B-4786-4006-BD05-696FB0894EDD}"/>
    <cellStyle name="Entrada 2 3 5 3 2 2" xfId="7429" xr:uid="{5A7E85B4-6285-46D9-B220-5A37D43F7F51}"/>
    <cellStyle name="Entrada 2 3 5 3 3" xfId="7430" xr:uid="{70B33135-7687-4AAD-983D-EC9FCBEDFD6D}"/>
    <cellStyle name="Entrada 2 3 5 4" xfId="7431" xr:uid="{89A3F292-727B-4A3C-8F76-C9B2CF061830}"/>
    <cellStyle name="Entrada 2 3 6" xfId="7432" xr:uid="{FB66F595-315E-44BA-8C1E-A4C61C2864F9}"/>
    <cellStyle name="Entrada 2 3 6 2" xfId="7433" xr:uid="{9C47A86A-0DA3-449B-B953-898812DF3295}"/>
    <cellStyle name="Entrada 2 3 6 2 2" xfId="7434" xr:uid="{FD942505-6626-410C-9BC2-3ADC929E0AAB}"/>
    <cellStyle name="Entrada 2 3 6 3" xfId="7435" xr:uid="{9D548339-6B20-4239-9B02-1EE7040DA52F}"/>
    <cellStyle name="Entrada 2 3 7" xfId="7436" xr:uid="{CD486DFA-8888-4259-BFA4-802CB66F7E9A}"/>
    <cellStyle name="Entrada 2 3 7 2" xfId="7437" xr:uid="{91E4A6BC-898A-440E-BB1E-DADEDAF5F699}"/>
    <cellStyle name="Entrada 2 3 7 2 2" xfId="7438" xr:uid="{FB605F5D-D2AF-445A-AFB5-28561B5A6CC1}"/>
    <cellStyle name="Entrada 2 3 7 3" xfId="7439" xr:uid="{63AFC2EF-85B1-40B2-85AC-A4DFC2C49CEC}"/>
    <cellStyle name="Entrada 2 3 8" xfId="7440" xr:uid="{8A4DE265-8BA9-41AA-89C0-A077FCF7E787}"/>
    <cellStyle name="Entrada 2 4" xfId="7441" xr:uid="{0DDBBA22-DCEE-4AAA-866C-F365226D68AA}"/>
    <cellStyle name="Entrada 2 4 2" xfId="7442" xr:uid="{24AA0B27-CD70-4F6A-A15C-2892F7577E28}"/>
    <cellStyle name="Entrada 2 4 2 2" xfId="7443" xr:uid="{584E11AC-D972-4094-ABAB-C110EE1E21D1}"/>
    <cellStyle name="Entrada 2 4 2 2 2" xfId="7444" xr:uid="{789AC463-95D3-438B-A552-8E30F57092D1}"/>
    <cellStyle name="Entrada 2 4 2 2 2 2" xfId="7445" xr:uid="{648FDF36-3C9D-4E62-ACF7-28AF5357A740}"/>
    <cellStyle name="Entrada 2 4 2 2 2 2 2" xfId="7446" xr:uid="{92164E27-4E4E-47AA-A908-9AECB57F306A}"/>
    <cellStyle name="Entrada 2 4 2 2 2 2 2 2" xfId="7447" xr:uid="{CA31679F-59BD-4723-9BEC-422A6AF73CE9}"/>
    <cellStyle name="Entrada 2 4 2 2 2 2 2 2 2" xfId="7448" xr:uid="{28F59D75-D150-49ED-835E-A31D9929A59C}"/>
    <cellStyle name="Entrada 2 4 2 2 2 2 2 3" xfId="7449" xr:uid="{8B9538B8-3209-41ED-B44E-D598CE0FE44F}"/>
    <cellStyle name="Entrada 2 4 2 2 2 2 3" xfId="7450" xr:uid="{34B257D3-7AF0-4A25-A82B-075E8C311386}"/>
    <cellStyle name="Entrada 2 4 2 2 2 2 3 2" xfId="7451" xr:uid="{6B1FCDFB-4804-4162-A403-7C56CCECA50D}"/>
    <cellStyle name="Entrada 2 4 2 2 2 2 3 2 2" xfId="7452" xr:uid="{ABF476CB-3184-4E99-B638-5461AD9D3C8B}"/>
    <cellStyle name="Entrada 2 4 2 2 2 2 3 3" xfId="7453" xr:uid="{DA4D9DD7-5B6F-4804-BD3F-020ABA44CA94}"/>
    <cellStyle name="Entrada 2 4 2 2 2 2 4" xfId="7454" xr:uid="{58861491-0D2B-4E1E-B6F0-4A5928D2820B}"/>
    <cellStyle name="Entrada 2 4 2 2 2 3" xfId="7455" xr:uid="{184352AB-1CF3-43AF-B8AF-6260246EBEA5}"/>
    <cellStyle name="Entrada 2 4 2 2 2 3 2" xfId="7456" xr:uid="{DE52EDD7-C45F-428A-B247-DC3D05FBF970}"/>
    <cellStyle name="Entrada 2 4 2 2 2 3 2 2" xfId="7457" xr:uid="{89DA1804-9131-42D2-A079-074E0CE7026D}"/>
    <cellStyle name="Entrada 2 4 2 2 2 3 3" xfId="7458" xr:uid="{04F8D930-C178-453B-AF2B-134489B5092B}"/>
    <cellStyle name="Entrada 2 4 2 2 2 4" xfId="7459" xr:uid="{1DA90EE9-73D2-466C-88E3-6A2199CF9170}"/>
    <cellStyle name="Entrada 2 4 2 2 2 4 2" xfId="7460" xr:uid="{2FD25CCA-5EBA-462A-9DAA-4512ABAA719A}"/>
    <cellStyle name="Entrada 2 4 2 2 2 4 2 2" xfId="7461" xr:uid="{EE9D4B58-E8CD-48B2-8604-0C6D88DB1936}"/>
    <cellStyle name="Entrada 2 4 2 2 2 4 3" xfId="7462" xr:uid="{335DEFA7-56EB-45E9-A225-9F592863FA20}"/>
    <cellStyle name="Entrada 2 4 2 2 2 5" xfId="7463" xr:uid="{801AA6DC-F839-4E4C-BCD9-C3DD1A1F994D}"/>
    <cellStyle name="Entrada 2 4 2 2 3" xfId="7464" xr:uid="{A0C101D3-2815-4D66-B2C5-76F2C1185C6E}"/>
    <cellStyle name="Entrada 2 4 2 2 3 2" xfId="7465" xr:uid="{62314DD7-346E-4CF6-9A4E-BD5B8D607A25}"/>
    <cellStyle name="Entrada 2 4 2 2 3 2 2" xfId="7466" xr:uid="{5C3BE9D3-790D-417D-A5C2-B9E598469A9E}"/>
    <cellStyle name="Entrada 2 4 2 2 3 2 2 2" xfId="7467" xr:uid="{F06ED1B7-B69A-4618-BF4B-7AC37ECA23D9}"/>
    <cellStyle name="Entrada 2 4 2 2 3 2 3" xfId="7468" xr:uid="{5F8E1385-10E8-4EA2-BABC-C3E1B7580D6F}"/>
    <cellStyle name="Entrada 2 4 2 2 3 3" xfId="7469" xr:uid="{7D613639-5C90-4435-B875-BA2A9A34790E}"/>
    <cellStyle name="Entrada 2 4 2 2 3 3 2" xfId="7470" xr:uid="{769F667F-3AAE-4789-8FFC-8D8F09DECEBC}"/>
    <cellStyle name="Entrada 2 4 2 2 3 3 2 2" xfId="7471" xr:uid="{7F8FBBB6-411B-4045-8E04-2794BD765234}"/>
    <cellStyle name="Entrada 2 4 2 2 3 3 3" xfId="7472" xr:uid="{1DDEAAD2-8964-4257-9D39-08DCBC061C7D}"/>
    <cellStyle name="Entrada 2 4 2 2 3 4" xfId="7473" xr:uid="{78DC903C-3756-44BE-A85F-28EFBEF41C74}"/>
    <cellStyle name="Entrada 2 4 2 2 4" xfId="7474" xr:uid="{A59FB8CD-04A0-4569-8875-E4E82084E5AB}"/>
    <cellStyle name="Entrada 2 4 2 2 4 2" xfId="7475" xr:uid="{8A9FBB86-1D3B-4E86-B92A-CCB38B2BDECD}"/>
    <cellStyle name="Entrada 2 4 2 2 4 2 2" xfId="7476" xr:uid="{538847E7-7A2B-4C8B-AC40-127D01D261E3}"/>
    <cellStyle name="Entrada 2 4 2 2 4 3" xfId="7477" xr:uid="{797D29BB-8C9D-4214-ACB6-E802D3477277}"/>
    <cellStyle name="Entrada 2 4 2 2 5" xfId="7478" xr:uid="{46FE7762-3AC6-4AE2-96E4-6CBF4649E1CA}"/>
    <cellStyle name="Entrada 2 4 2 2 5 2" xfId="7479" xr:uid="{B35F697B-F1B8-49BA-8E21-767130849656}"/>
    <cellStyle name="Entrada 2 4 2 2 5 2 2" xfId="7480" xr:uid="{FA67CB37-F538-4AEC-9BF5-4CE6168BCD89}"/>
    <cellStyle name="Entrada 2 4 2 2 5 3" xfId="7481" xr:uid="{97AFD13D-E8C5-4BB8-AFED-BB0F2961A7B2}"/>
    <cellStyle name="Entrada 2 4 2 2 6" xfId="7482" xr:uid="{B0544CA5-CDBF-4FA7-9DCB-94768E9E5B1B}"/>
    <cellStyle name="Entrada 2 4 2 3" xfId="7483" xr:uid="{BCD8C60B-07F5-4C9C-B177-408FF82F5F69}"/>
    <cellStyle name="Entrada 2 4 2 3 2" xfId="7484" xr:uid="{9046C6CA-BB2D-4B54-ADF1-B22BE818A54A}"/>
    <cellStyle name="Entrada 2 4 2 3 2 2" xfId="7485" xr:uid="{7DECF9B1-4B87-4D00-ABDC-90D59BA6FB6B}"/>
    <cellStyle name="Entrada 2 4 2 3 2 2 2" xfId="7486" xr:uid="{51252760-E9B7-4BF1-8FA7-0D3E6A92BECA}"/>
    <cellStyle name="Entrada 2 4 2 3 2 2 2 2" xfId="7487" xr:uid="{EC99D90B-8732-4EA7-90E7-1E750E002CAF}"/>
    <cellStyle name="Entrada 2 4 2 3 2 2 3" xfId="7488" xr:uid="{FE3E96E3-677E-4D7F-9999-F782BC2E195B}"/>
    <cellStyle name="Entrada 2 4 2 3 2 3" xfId="7489" xr:uid="{11445AA5-640F-44D6-8990-1DD28642253E}"/>
    <cellStyle name="Entrada 2 4 2 3 2 3 2" xfId="7490" xr:uid="{88CFA65C-00AB-462B-999E-4CDE0BAE6E27}"/>
    <cellStyle name="Entrada 2 4 2 3 2 3 2 2" xfId="7491" xr:uid="{EA8DC99A-4526-41F0-B4E4-E547A4B4AFD6}"/>
    <cellStyle name="Entrada 2 4 2 3 2 3 3" xfId="7492" xr:uid="{2612DAEF-2E4D-4096-91D7-1D6528DCB0B9}"/>
    <cellStyle name="Entrada 2 4 2 3 2 4" xfId="7493" xr:uid="{21FD21C1-BE8E-41A9-80D1-C1F6301C3523}"/>
    <cellStyle name="Entrada 2 4 2 3 3" xfId="7494" xr:uid="{6A226534-AC48-40A0-92EF-4A13B15A94DE}"/>
    <cellStyle name="Entrada 2 4 2 3 3 2" xfId="7495" xr:uid="{B140BF08-72CD-481E-8882-F4DFA478879B}"/>
    <cellStyle name="Entrada 2 4 2 3 3 2 2" xfId="7496" xr:uid="{116A6D93-B7C2-496E-8ECA-65FA7A56C56A}"/>
    <cellStyle name="Entrada 2 4 2 3 3 3" xfId="7497" xr:uid="{35559146-D493-42A1-B5F7-8B0D168D2329}"/>
    <cellStyle name="Entrada 2 4 2 3 4" xfId="7498" xr:uid="{42C61EDC-758B-40FB-A886-5A849536F330}"/>
    <cellStyle name="Entrada 2 4 2 3 4 2" xfId="7499" xr:uid="{10A2B7ED-09A8-45C5-AA4C-DD4B5090FABC}"/>
    <cellStyle name="Entrada 2 4 2 3 4 2 2" xfId="7500" xr:uid="{C7D1FD69-0D43-47FC-8AA7-1A079EDF8ECD}"/>
    <cellStyle name="Entrada 2 4 2 3 4 3" xfId="7501" xr:uid="{0F811543-5BA0-4C4C-833B-7CED8083C1CE}"/>
    <cellStyle name="Entrada 2 4 2 3 5" xfId="7502" xr:uid="{78ACB83A-99AE-4A00-846A-95AFD92EEDC8}"/>
    <cellStyle name="Entrada 2 4 2 4" xfId="7503" xr:uid="{30D526B6-6634-4600-9268-C0ECB4014C9A}"/>
    <cellStyle name="Entrada 2 4 2 4 2" xfId="7504" xr:uid="{3D9F1667-F13D-461E-9EFB-CD1E28EB5B21}"/>
    <cellStyle name="Entrada 2 4 2 4 2 2" xfId="7505" xr:uid="{D13904CC-97E5-40E8-AC0B-727370CE452A}"/>
    <cellStyle name="Entrada 2 4 2 4 2 2 2" xfId="7506" xr:uid="{72A3F789-C645-4DA9-90CD-F80A6064804A}"/>
    <cellStyle name="Entrada 2 4 2 4 2 3" xfId="7507" xr:uid="{CD26C229-888C-466B-AA3B-569F123EABE2}"/>
    <cellStyle name="Entrada 2 4 2 4 3" xfId="7508" xr:uid="{1EB1D3D6-896F-42A0-AB79-194ED75E540C}"/>
    <cellStyle name="Entrada 2 4 2 4 3 2" xfId="7509" xr:uid="{6B031091-255F-4C73-9987-C1B31BB097B6}"/>
    <cellStyle name="Entrada 2 4 2 4 3 2 2" xfId="7510" xr:uid="{8692BC34-A7F4-4772-A224-D13134049A1C}"/>
    <cellStyle name="Entrada 2 4 2 4 3 3" xfId="7511" xr:uid="{8627DDF7-6E5F-435E-918E-76C1E54DD1D9}"/>
    <cellStyle name="Entrada 2 4 2 4 4" xfId="7512" xr:uid="{F07E7985-F55D-46D5-AC84-8F9197A2F7A8}"/>
    <cellStyle name="Entrada 2 4 2 5" xfId="7513" xr:uid="{BBA8D9C1-679E-4701-8BAC-8218B6B3A8DE}"/>
    <cellStyle name="Entrada 2 4 2 5 2" xfId="7514" xr:uid="{34BAE6C2-D9AB-4809-B772-55FF9C97EEFE}"/>
    <cellStyle name="Entrada 2 4 2 5 2 2" xfId="7515" xr:uid="{6718B8FD-EF24-41E2-9592-C1A600B68F94}"/>
    <cellStyle name="Entrada 2 4 2 5 3" xfId="7516" xr:uid="{5E7F7F0D-D1D3-4E6D-9205-080416FAB71D}"/>
    <cellStyle name="Entrada 2 4 2 6" xfId="7517" xr:uid="{BF5295A2-63AA-42B3-98D7-50222010D62F}"/>
    <cellStyle name="Entrada 2 4 2 6 2" xfId="7518" xr:uid="{81FFD30C-14BD-4FE2-937F-E88463217AA5}"/>
    <cellStyle name="Entrada 2 4 2 6 2 2" xfId="7519" xr:uid="{80A01091-3EAC-4BF8-86B0-60C2656E7D54}"/>
    <cellStyle name="Entrada 2 4 2 6 3" xfId="7520" xr:uid="{1D54F35A-C489-48FB-BE51-72F9EB7269CF}"/>
    <cellStyle name="Entrada 2 4 2 7" xfId="7521" xr:uid="{65DEC25C-7DCC-4D6B-A242-A9089A134FB3}"/>
    <cellStyle name="Entrada 2 4 3" xfId="7522" xr:uid="{5B1BDB3F-5607-4A50-9642-FFDFF416CF3D}"/>
    <cellStyle name="Entrada 2 4 3 2" xfId="7523" xr:uid="{158AFDF9-A1C7-4375-888F-27FA28D2605B}"/>
    <cellStyle name="Entrada 2 4 3 2 2" xfId="7524" xr:uid="{980E26A5-C816-44C6-9C48-58D204E01778}"/>
    <cellStyle name="Entrada 2 4 3 2 2 2" xfId="7525" xr:uid="{9D95CAB9-93A4-4AAA-BBC2-FBA593D5B267}"/>
    <cellStyle name="Entrada 2 4 3 2 2 2 2" xfId="7526" xr:uid="{DD4DDFEA-FE72-4608-953D-8A9E06680AB4}"/>
    <cellStyle name="Entrada 2 4 3 2 2 2 2 2" xfId="7527" xr:uid="{BF84948A-CDF4-4AB3-909D-6E9367D2E8AC}"/>
    <cellStyle name="Entrada 2 4 3 2 2 2 3" xfId="7528" xr:uid="{360C8E97-309B-400C-83BE-77D1CCBA22BD}"/>
    <cellStyle name="Entrada 2 4 3 2 2 3" xfId="7529" xr:uid="{7F90B381-EAAB-4D7D-9532-7B29BA7E6E60}"/>
    <cellStyle name="Entrada 2 4 3 2 2 3 2" xfId="7530" xr:uid="{D11F55D8-1B17-4885-B200-D6DBFE314DEB}"/>
    <cellStyle name="Entrada 2 4 3 2 2 3 2 2" xfId="7531" xr:uid="{A02779B0-3070-478E-BB1D-6B3FE83A2504}"/>
    <cellStyle name="Entrada 2 4 3 2 2 3 3" xfId="7532" xr:uid="{0279BECE-4A85-47AC-A7DA-19EE6EFC044D}"/>
    <cellStyle name="Entrada 2 4 3 2 2 4" xfId="7533" xr:uid="{BF9813CA-1E7F-47F9-9036-1F843C35B74F}"/>
    <cellStyle name="Entrada 2 4 3 2 3" xfId="7534" xr:uid="{DB5D42A7-C0BD-4ABF-9923-17B739396CE3}"/>
    <cellStyle name="Entrada 2 4 3 2 3 2" xfId="7535" xr:uid="{7A9D41A0-20FE-4C8F-A551-D093302E76EA}"/>
    <cellStyle name="Entrada 2 4 3 2 3 2 2" xfId="7536" xr:uid="{051B6D39-6373-418B-8992-32969B1F3E35}"/>
    <cellStyle name="Entrada 2 4 3 2 3 3" xfId="7537" xr:uid="{02400084-AF31-4BCF-88AB-2479C6D76DB2}"/>
    <cellStyle name="Entrada 2 4 3 2 4" xfId="7538" xr:uid="{FB4703A5-1480-46C0-A3A5-7E4DF8050A5F}"/>
    <cellStyle name="Entrada 2 4 3 2 4 2" xfId="7539" xr:uid="{D85FC2CF-0AC3-4038-84F8-7201B9C067D1}"/>
    <cellStyle name="Entrada 2 4 3 2 4 2 2" xfId="7540" xr:uid="{04102E41-E5DC-4B21-AB93-14C8E066651A}"/>
    <cellStyle name="Entrada 2 4 3 2 4 3" xfId="7541" xr:uid="{222F4EC2-994F-4F09-B8A6-728DF0BF9F22}"/>
    <cellStyle name="Entrada 2 4 3 2 5" xfId="7542" xr:uid="{64D549CA-CEDD-4BCE-AD0C-6B58C8D9E2A1}"/>
    <cellStyle name="Entrada 2 4 3 3" xfId="7543" xr:uid="{6BC73455-BF7D-4B4A-8057-9CAAEF96B19F}"/>
    <cellStyle name="Entrada 2 4 3 3 2" xfId="7544" xr:uid="{81A85ACB-5DDE-415C-8DC9-23B1A4DF87A9}"/>
    <cellStyle name="Entrada 2 4 3 3 2 2" xfId="7545" xr:uid="{CB813ADC-B9B5-4F0D-A61F-FA26D076008B}"/>
    <cellStyle name="Entrada 2 4 3 3 2 2 2" xfId="7546" xr:uid="{3A5BE9B8-C6D9-4F7B-A0DB-17328913260C}"/>
    <cellStyle name="Entrada 2 4 3 3 2 3" xfId="7547" xr:uid="{690E6D11-F8BB-4436-90E6-3C94B7C93155}"/>
    <cellStyle name="Entrada 2 4 3 3 3" xfId="7548" xr:uid="{14F4F6ED-C6AB-4B38-BAD3-A68BF1147304}"/>
    <cellStyle name="Entrada 2 4 3 3 3 2" xfId="7549" xr:uid="{BE13383B-6976-42F3-8929-AF2FE09B58DD}"/>
    <cellStyle name="Entrada 2 4 3 3 3 2 2" xfId="7550" xr:uid="{87D80316-08BE-4043-8FE2-6529C62BAFA2}"/>
    <cellStyle name="Entrada 2 4 3 3 3 3" xfId="7551" xr:uid="{C741EE9B-E3A6-4D4D-B9ED-5E2B1710925E}"/>
    <cellStyle name="Entrada 2 4 3 3 4" xfId="7552" xr:uid="{C5748B7E-2905-457B-BD11-CB61977E1561}"/>
    <cellStyle name="Entrada 2 4 3 4" xfId="7553" xr:uid="{CD6C036C-9AB0-4EAC-9094-AAFAA0F998A8}"/>
    <cellStyle name="Entrada 2 4 3 4 2" xfId="7554" xr:uid="{906421C9-831B-44DA-AFFD-32EE382588CF}"/>
    <cellStyle name="Entrada 2 4 3 4 2 2" xfId="7555" xr:uid="{E42E8849-D877-443A-8CE8-A387F47206F6}"/>
    <cellStyle name="Entrada 2 4 3 4 3" xfId="7556" xr:uid="{EF6F8D58-F4DE-440D-A946-BA8914971032}"/>
    <cellStyle name="Entrada 2 4 3 5" xfId="7557" xr:uid="{1E7EE7CD-2402-4EE8-92B1-B782FB1BE4E9}"/>
    <cellStyle name="Entrada 2 4 3 5 2" xfId="7558" xr:uid="{979DF6D4-9A11-4197-93A5-7290A39614A9}"/>
    <cellStyle name="Entrada 2 4 3 5 2 2" xfId="7559" xr:uid="{7DE17DDC-AFA4-4197-B4F0-61E13BE05FF4}"/>
    <cellStyle name="Entrada 2 4 3 5 3" xfId="7560" xr:uid="{532E10E7-8C87-4B09-991E-C5BF41D070CF}"/>
    <cellStyle name="Entrada 2 4 3 6" xfId="7561" xr:uid="{B3AEDB37-CB80-4A7F-92AA-1391E7432FC5}"/>
    <cellStyle name="Entrada 2 4 4" xfId="7562" xr:uid="{94DD8614-1905-405F-9CD2-30E26913548D}"/>
    <cellStyle name="Entrada 2 4 4 2" xfId="7563" xr:uid="{5CF66184-0092-499E-BBD0-BB1779B97185}"/>
    <cellStyle name="Entrada 2 4 4 2 2" xfId="7564" xr:uid="{679D7EEF-60A0-4CAF-BFC0-C84F0B72ABB1}"/>
    <cellStyle name="Entrada 2 4 4 2 2 2" xfId="7565" xr:uid="{9A3F3109-E758-4872-BFA6-E42DC586689C}"/>
    <cellStyle name="Entrada 2 4 4 2 2 2 2" xfId="7566" xr:uid="{62ECF867-682E-466C-9E38-BD8D8E80D1A8}"/>
    <cellStyle name="Entrada 2 4 4 2 2 3" xfId="7567" xr:uid="{DCC961BB-AD33-4771-A0A3-9A0DB8E6B0E8}"/>
    <cellStyle name="Entrada 2 4 4 2 3" xfId="7568" xr:uid="{7EB8208F-4456-4244-8FF3-E8B5C6C30193}"/>
    <cellStyle name="Entrada 2 4 4 2 3 2" xfId="7569" xr:uid="{FAF310AD-A931-4D3D-8A3C-5285A28AC676}"/>
    <cellStyle name="Entrada 2 4 4 2 3 2 2" xfId="7570" xr:uid="{68BDDFB5-2673-48E1-852F-EAE0D493D083}"/>
    <cellStyle name="Entrada 2 4 4 2 3 3" xfId="7571" xr:uid="{CDCC5EB7-85A9-4F97-89A6-3E4838D07770}"/>
    <cellStyle name="Entrada 2 4 4 2 4" xfId="7572" xr:uid="{EB8CC8DF-7C0E-4A29-A7D4-0E34420CF84F}"/>
    <cellStyle name="Entrada 2 4 4 3" xfId="7573" xr:uid="{B86CCFF9-3E76-4968-9747-CFCBA768EE7D}"/>
    <cellStyle name="Entrada 2 4 4 3 2" xfId="7574" xr:uid="{722524A3-88B7-4BA1-BE64-132945106C03}"/>
    <cellStyle name="Entrada 2 4 4 3 2 2" xfId="7575" xr:uid="{4FCCD7E9-931C-4703-A247-0E14EFBEF824}"/>
    <cellStyle name="Entrada 2 4 4 3 3" xfId="7576" xr:uid="{D7FB2AE9-D314-41B5-A4B3-1C1D2B085E15}"/>
    <cellStyle name="Entrada 2 4 4 4" xfId="7577" xr:uid="{2B3D62E2-93D8-473C-9883-872AF4C0D96D}"/>
    <cellStyle name="Entrada 2 4 4 4 2" xfId="7578" xr:uid="{EFAE04D6-3921-4C8E-A321-2AC58346BF46}"/>
    <cellStyle name="Entrada 2 4 4 4 2 2" xfId="7579" xr:uid="{33607F1A-6219-469B-8425-6728E44C26D7}"/>
    <cellStyle name="Entrada 2 4 4 4 3" xfId="7580" xr:uid="{655D0989-40D9-410F-B0A4-362C4D94D7EC}"/>
    <cellStyle name="Entrada 2 4 4 5" xfId="7581" xr:uid="{74307160-C1E6-4E0A-B603-2F9E0CE779F9}"/>
    <cellStyle name="Entrada 2 4 5" xfId="7582" xr:uid="{EEA50257-F317-46DE-8CB6-E41EB44AD66E}"/>
    <cellStyle name="Entrada 2 4 5 2" xfId="7583" xr:uid="{49B1F4D7-9BD1-4513-AECF-F509EA20CB71}"/>
    <cellStyle name="Entrada 2 4 5 2 2" xfId="7584" xr:uid="{3FCF95A7-35A8-4935-9EB9-892B11AF8ACA}"/>
    <cellStyle name="Entrada 2 4 5 2 2 2" xfId="7585" xr:uid="{0AA84587-F62B-4339-A4FB-52B061CE96D7}"/>
    <cellStyle name="Entrada 2 4 5 2 3" xfId="7586" xr:uid="{47FB87BA-4B66-4D99-8D88-9A0FFF75B92F}"/>
    <cellStyle name="Entrada 2 4 5 3" xfId="7587" xr:uid="{700A10DE-1A4F-411F-9462-815AABC8100E}"/>
    <cellStyle name="Entrada 2 4 5 3 2" xfId="7588" xr:uid="{037D5222-04CD-447E-A1DD-D6772A6DDB62}"/>
    <cellStyle name="Entrada 2 4 5 3 2 2" xfId="7589" xr:uid="{27DD2224-5CD6-45A1-8612-A5748F289166}"/>
    <cellStyle name="Entrada 2 4 5 3 3" xfId="7590" xr:uid="{4AA16A79-F6FF-4FCD-AD0A-2DDEBF3FC531}"/>
    <cellStyle name="Entrada 2 4 5 4" xfId="7591" xr:uid="{2D7D9F9A-7047-4C22-9A1A-77A2C4E97B2A}"/>
    <cellStyle name="Entrada 2 4 6" xfId="7592" xr:uid="{DEABC0F6-DCCA-43D4-9591-EC5869D49437}"/>
    <cellStyle name="Entrada 2 4 6 2" xfId="7593" xr:uid="{3A93CFBD-75D9-41E2-AB72-C9F2A7F8CE14}"/>
    <cellStyle name="Entrada 2 4 6 2 2" xfId="7594" xr:uid="{A3B26008-B6C2-4B4D-8296-78947351707D}"/>
    <cellStyle name="Entrada 2 4 6 3" xfId="7595" xr:uid="{E8139BF0-AF55-4082-9430-9C68522F1C59}"/>
    <cellStyle name="Entrada 2 4 7" xfId="7596" xr:uid="{D674973C-526B-4338-BBD0-3663EE2E6A11}"/>
    <cellStyle name="Entrada 2 4 7 2" xfId="7597" xr:uid="{FEB95DBD-639C-468F-B635-90C08CDE7B86}"/>
    <cellStyle name="Entrada 2 4 7 2 2" xfId="7598" xr:uid="{BEB62114-ADED-495D-8A50-017D4B6D3F0E}"/>
    <cellStyle name="Entrada 2 4 7 3" xfId="7599" xr:uid="{6F912F8F-D8AE-401B-8F88-3A7BB37A42C0}"/>
    <cellStyle name="Entrada 2 4 8" xfId="7600" xr:uid="{642A03C0-4314-42AC-B897-076C9AA737E9}"/>
    <cellStyle name="Entrada 2 5" xfId="7601" xr:uid="{1346027C-287A-4FD2-ACEB-D66BC5C6326D}"/>
    <cellStyle name="Entrada 2 5 2" xfId="7602" xr:uid="{0A9F8D04-DF33-4801-AF0A-D339CFF7113B}"/>
    <cellStyle name="Entrada 2 5 2 2" xfId="7603" xr:uid="{ED211C35-B1E8-45A1-AB6B-1ABC08191F54}"/>
    <cellStyle name="Entrada 2 5 2 2 2" xfId="7604" xr:uid="{9CC437A5-35F9-43B6-A5AD-1471B822ED2F}"/>
    <cellStyle name="Entrada 2 5 2 2 2 2" xfId="7605" xr:uid="{34137548-3C1E-41E2-9927-5F2F36D0A452}"/>
    <cellStyle name="Entrada 2 5 2 2 2 2 2" xfId="7606" xr:uid="{5F3FE420-CF7F-47AD-A29C-74B1E382E9BD}"/>
    <cellStyle name="Entrada 2 5 2 2 2 2 2 2" xfId="7607" xr:uid="{53A35BB8-F7D3-4E26-B24D-30D6C04A2FA4}"/>
    <cellStyle name="Entrada 2 5 2 2 2 2 2 2 2" xfId="7608" xr:uid="{C10BA70F-3B33-4B5D-A1E2-ABFCF1B3096F}"/>
    <cellStyle name="Entrada 2 5 2 2 2 2 2 3" xfId="7609" xr:uid="{88845E11-39CB-4DAB-9B19-E6345DD21C26}"/>
    <cellStyle name="Entrada 2 5 2 2 2 2 3" xfId="7610" xr:uid="{ADDB5D4B-E8FB-4D37-95EA-2B7A98715B7E}"/>
    <cellStyle name="Entrada 2 5 2 2 2 2 3 2" xfId="7611" xr:uid="{178C9E99-31F7-4B2A-8445-2A0BD67ED869}"/>
    <cellStyle name="Entrada 2 5 2 2 2 2 3 2 2" xfId="7612" xr:uid="{F5D57F2C-D13C-4F7B-BD1F-CAF32BDA291B}"/>
    <cellStyle name="Entrada 2 5 2 2 2 2 3 3" xfId="7613" xr:uid="{2EF20FD0-514C-4727-B4A0-0317C4935764}"/>
    <cellStyle name="Entrada 2 5 2 2 2 2 4" xfId="7614" xr:uid="{3CC3CC83-76A1-4683-BC6D-C75E1FB4476D}"/>
    <cellStyle name="Entrada 2 5 2 2 2 3" xfId="7615" xr:uid="{9C758970-3264-4217-B26B-FB7DBF8EAED1}"/>
    <cellStyle name="Entrada 2 5 2 2 2 3 2" xfId="7616" xr:uid="{EB960ACC-EE4A-4988-8D39-08058A012CCB}"/>
    <cellStyle name="Entrada 2 5 2 2 2 3 2 2" xfId="7617" xr:uid="{C5079F6C-3AFD-431F-A688-9B72A951C627}"/>
    <cellStyle name="Entrada 2 5 2 2 2 3 3" xfId="7618" xr:uid="{E6D69A89-DD54-43EA-8FF4-928C85030209}"/>
    <cellStyle name="Entrada 2 5 2 2 2 4" xfId="7619" xr:uid="{5618C471-E415-40A9-9EE4-CD1FB4079FEB}"/>
    <cellStyle name="Entrada 2 5 2 2 2 4 2" xfId="7620" xr:uid="{0F9856F7-EEBA-4CF5-9742-8BB3F3D580A5}"/>
    <cellStyle name="Entrada 2 5 2 2 2 4 2 2" xfId="7621" xr:uid="{F9D12B58-CED7-4CCC-9139-47DC0A4621E7}"/>
    <cellStyle name="Entrada 2 5 2 2 2 4 3" xfId="7622" xr:uid="{BE060D04-3F05-4DB3-8C70-4E99B49CF085}"/>
    <cellStyle name="Entrada 2 5 2 2 2 5" xfId="7623" xr:uid="{C05D41D7-635B-4F59-B48B-332FBC1F320E}"/>
    <cellStyle name="Entrada 2 5 2 2 3" xfId="7624" xr:uid="{2F43D60D-5D53-4152-B0A4-FD22888E7717}"/>
    <cellStyle name="Entrada 2 5 2 2 3 2" xfId="7625" xr:uid="{05240874-0CE1-4952-8B06-9F5E48457CEE}"/>
    <cellStyle name="Entrada 2 5 2 2 3 2 2" xfId="7626" xr:uid="{8F65447C-ACB6-4281-9AD8-3A0D338C1B4B}"/>
    <cellStyle name="Entrada 2 5 2 2 3 2 2 2" xfId="7627" xr:uid="{701A0DD3-0F00-4FB3-8968-DE2B2B6E00CF}"/>
    <cellStyle name="Entrada 2 5 2 2 3 2 3" xfId="7628" xr:uid="{174C655B-B2C2-4645-864A-EC831F0CD9F7}"/>
    <cellStyle name="Entrada 2 5 2 2 3 3" xfId="7629" xr:uid="{8EC7E526-D6BE-4AE2-A43E-0923C3A73128}"/>
    <cellStyle name="Entrada 2 5 2 2 3 3 2" xfId="7630" xr:uid="{CAC57D44-51D7-468C-B24C-76A4DAACF8F4}"/>
    <cellStyle name="Entrada 2 5 2 2 3 3 2 2" xfId="7631" xr:uid="{6B973573-40FA-426F-B279-F9B242A2C1FB}"/>
    <cellStyle name="Entrada 2 5 2 2 3 3 3" xfId="7632" xr:uid="{DBDE2A2C-C1DF-4BE1-B307-2A67BC51DD13}"/>
    <cellStyle name="Entrada 2 5 2 2 3 4" xfId="7633" xr:uid="{8938D0F2-5964-45B2-8DCB-9A7B615A641C}"/>
    <cellStyle name="Entrada 2 5 2 2 4" xfId="7634" xr:uid="{AEA5C8A6-8C0C-437D-B74F-73086C23E7DC}"/>
    <cellStyle name="Entrada 2 5 2 2 4 2" xfId="7635" xr:uid="{3781BB06-D662-4530-96F6-04ED5AE8F0EC}"/>
    <cellStyle name="Entrada 2 5 2 2 4 2 2" xfId="7636" xr:uid="{4A9CDA88-5352-4705-B358-40C23DED1243}"/>
    <cellStyle name="Entrada 2 5 2 2 4 3" xfId="7637" xr:uid="{425F0EDE-94E1-4791-ADA4-0500B56E3AB1}"/>
    <cellStyle name="Entrada 2 5 2 2 5" xfId="7638" xr:uid="{132E7485-767E-47D3-870B-65178546B4C2}"/>
    <cellStyle name="Entrada 2 5 2 2 5 2" xfId="7639" xr:uid="{B6C3BEFF-5958-45FA-A3A1-EFD9381B716C}"/>
    <cellStyle name="Entrada 2 5 2 2 5 2 2" xfId="7640" xr:uid="{CD3E9426-F4DD-4709-9E8E-2404A0473B34}"/>
    <cellStyle name="Entrada 2 5 2 2 5 3" xfId="7641" xr:uid="{6914CA6F-08FC-4725-8A97-F24A0105A5D8}"/>
    <cellStyle name="Entrada 2 5 2 2 6" xfId="7642" xr:uid="{952E297E-CAE7-4FB1-B6A2-A1562734D93B}"/>
    <cellStyle name="Entrada 2 5 2 3" xfId="7643" xr:uid="{BE3A078A-C119-4A5F-8E54-06A31177DB50}"/>
    <cellStyle name="Entrada 2 5 2 3 2" xfId="7644" xr:uid="{E5E957B4-7318-4920-8349-4265AF29ED5F}"/>
    <cellStyle name="Entrada 2 5 2 3 2 2" xfId="7645" xr:uid="{FC035AD2-3B6A-4B66-B1D0-B5D39D8CAE37}"/>
    <cellStyle name="Entrada 2 5 2 3 2 2 2" xfId="7646" xr:uid="{5E042E06-4981-44E7-AFEA-CC4DC648BB12}"/>
    <cellStyle name="Entrada 2 5 2 3 2 2 2 2" xfId="7647" xr:uid="{E17AF210-86AC-4E1E-8979-11F67B3BF19D}"/>
    <cellStyle name="Entrada 2 5 2 3 2 2 3" xfId="7648" xr:uid="{7365F387-1236-4D91-8149-D3E61FEF4F19}"/>
    <cellStyle name="Entrada 2 5 2 3 2 3" xfId="7649" xr:uid="{81B19786-B797-45BB-A83E-68E3F7BF72F6}"/>
    <cellStyle name="Entrada 2 5 2 3 2 3 2" xfId="7650" xr:uid="{AF9E9894-A830-42CF-90A7-9FB5174B8BC5}"/>
    <cellStyle name="Entrada 2 5 2 3 2 3 2 2" xfId="7651" xr:uid="{C3AE7E76-DDE2-465C-8454-FD72C0488D63}"/>
    <cellStyle name="Entrada 2 5 2 3 2 3 3" xfId="7652" xr:uid="{F19A816B-69B1-4E8A-A81E-1FC67F6B73A9}"/>
    <cellStyle name="Entrada 2 5 2 3 2 4" xfId="7653" xr:uid="{8AC5CECF-A9C4-46A7-B609-6DCDF2454C13}"/>
    <cellStyle name="Entrada 2 5 2 3 3" xfId="7654" xr:uid="{05C39A52-406D-4A53-BBEF-FDA3BAF3C1D2}"/>
    <cellStyle name="Entrada 2 5 2 3 3 2" xfId="7655" xr:uid="{8B1DEA7F-4237-4E2F-AE67-7892EAEB5F80}"/>
    <cellStyle name="Entrada 2 5 2 3 3 2 2" xfId="7656" xr:uid="{1034D7D5-286A-4334-9DC3-90673059FE9B}"/>
    <cellStyle name="Entrada 2 5 2 3 3 3" xfId="7657" xr:uid="{74AB6DCC-5613-49C5-BB11-3E54AB33978C}"/>
    <cellStyle name="Entrada 2 5 2 3 4" xfId="7658" xr:uid="{90757FBE-D62A-48A3-AF92-359CA76F2485}"/>
    <cellStyle name="Entrada 2 5 2 3 4 2" xfId="7659" xr:uid="{8CDDD3A6-649E-4B74-AAF5-CAA5E9141553}"/>
    <cellStyle name="Entrada 2 5 2 3 4 2 2" xfId="7660" xr:uid="{5D78355E-2657-49E7-BE4C-3595022B4D80}"/>
    <cellStyle name="Entrada 2 5 2 3 4 3" xfId="7661" xr:uid="{3BCFFB80-2FDE-47DB-AA90-5E5A95983879}"/>
    <cellStyle name="Entrada 2 5 2 3 5" xfId="7662" xr:uid="{1A17D18D-5BFB-497B-A211-9D14AF8FEDFE}"/>
    <cellStyle name="Entrada 2 5 2 4" xfId="7663" xr:uid="{5F716DD2-4BA5-491B-A7E9-BFE826EB1A1F}"/>
    <cellStyle name="Entrada 2 5 2 4 2" xfId="7664" xr:uid="{5F4D7959-496F-4EF3-A474-C19F73D64C87}"/>
    <cellStyle name="Entrada 2 5 2 4 2 2" xfId="7665" xr:uid="{0621D90F-9830-44C5-8B56-E4CCCC03CFB0}"/>
    <cellStyle name="Entrada 2 5 2 4 2 2 2" xfId="7666" xr:uid="{6BF68207-5BC8-41CB-91E4-3AE3A05EEA48}"/>
    <cellStyle name="Entrada 2 5 2 4 2 3" xfId="7667" xr:uid="{768097DC-FA45-4B05-899A-B629EA5E5A56}"/>
    <cellStyle name="Entrada 2 5 2 4 3" xfId="7668" xr:uid="{64E9D31B-AED2-4E3E-89C9-1DC6DDF18135}"/>
    <cellStyle name="Entrada 2 5 2 4 3 2" xfId="7669" xr:uid="{EC17CC25-A6F6-496E-B492-1498B57E3FC3}"/>
    <cellStyle name="Entrada 2 5 2 4 3 2 2" xfId="7670" xr:uid="{47B6698A-F57D-4508-97D7-F7ADDE64EAD7}"/>
    <cellStyle name="Entrada 2 5 2 4 3 3" xfId="7671" xr:uid="{0075E243-048C-42DC-A3DF-78DCC5F8A274}"/>
    <cellStyle name="Entrada 2 5 2 4 4" xfId="7672" xr:uid="{5901CC2B-F32E-4BEB-9EDB-38042BA66D7E}"/>
    <cellStyle name="Entrada 2 5 2 5" xfId="7673" xr:uid="{EC7D4E6E-E7BF-4151-9B5D-21C5DE4729E2}"/>
    <cellStyle name="Entrada 2 5 2 5 2" xfId="7674" xr:uid="{5EB1F5EE-1D8C-4433-A8BA-D3B52A975D7D}"/>
    <cellStyle name="Entrada 2 5 2 5 2 2" xfId="7675" xr:uid="{4F3C30ED-51B8-41F1-910B-2DE407048BAA}"/>
    <cellStyle name="Entrada 2 5 2 5 3" xfId="7676" xr:uid="{6593CF77-B796-4113-B262-1CFE6EAF39CD}"/>
    <cellStyle name="Entrada 2 5 2 6" xfId="7677" xr:uid="{EEA68355-2874-4B4A-9A8F-05294DE65511}"/>
    <cellStyle name="Entrada 2 5 2 6 2" xfId="7678" xr:uid="{A50A2AD6-59A5-4EF0-8F24-BABC3004E25A}"/>
    <cellStyle name="Entrada 2 5 2 6 2 2" xfId="7679" xr:uid="{F5724851-EE09-4D5F-82CF-C21C251330D4}"/>
    <cellStyle name="Entrada 2 5 2 6 3" xfId="7680" xr:uid="{D6549E60-A8CB-4D17-8677-8C60687A7EFE}"/>
    <cellStyle name="Entrada 2 5 2 7" xfId="7681" xr:uid="{E480E97E-1AEF-4931-9712-05E9FBD4DEC2}"/>
    <cellStyle name="Entrada 2 5 3" xfId="7682" xr:uid="{2B7E68AE-0638-4651-AF4B-2BE76C99A9D9}"/>
    <cellStyle name="Entrada 2 5 3 2" xfId="7683" xr:uid="{94AF2655-9868-4EBA-A1C0-EE17015E1B98}"/>
    <cellStyle name="Entrada 2 5 3 2 2" xfId="7684" xr:uid="{3228AC1A-51D4-410B-860D-2E093E2AF399}"/>
    <cellStyle name="Entrada 2 5 3 2 2 2" xfId="7685" xr:uid="{18999B20-54AE-47FE-8379-17C87DAE2E27}"/>
    <cellStyle name="Entrada 2 5 3 2 2 2 2" xfId="7686" xr:uid="{7AEBDB13-679C-4700-A574-A36429636499}"/>
    <cellStyle name="Entrada 2 5 3 2 2 2 2 2" xfId="7687" xr:uid="{F75D54F7-85D8-4A7A-ADA1-442C46CA973F}"/>
    <cellStyle name="Entrada 2 5 3 2 2 2 3" xfId="7688" xr:uid="{D936B933-55B4-4BE9-93EB-9C1B87715B36}"/>
    <cellStyle name="Entrada 2 5 3 2 2 3" xfId="7689" xr:uid="{CA056905-EF74-4D1E-864D-71C7B99EEF95}"/>
    <cellStyle name="Entrada 2 5 3 2 2 3 2" xfId="7690" xr:uid="{7A936932-8AE1-4C2A-B9B7-ED38A9705C17}"/>
    <cellStyle name="Entrada 2 5 3 2 2 3 2 2" xfId="7691" xr:uid="{75833094-8FE9-47E5-AB57-933165614BDA}"/>
    <cellStyle name="Entrada 2 5 3 2 2 3 3" xfId="7692" xr:uid="{DD3F5CCC-EA9D-478A-9A31-E4C75D82C4B7}"/>
    <cellStyle name="Entrada 2 5 3 2 2 4" xfId="7693" xr:uid="{D41E93BA-2E72-400E-A1EE-83784D0BB2B5}"/>
    <cellStyle name="Entrada 2 5 3 2 3" xfId="7694" xr:uid="{88C8341F-3DC7-482E-8E16-15A0B7E57797}"/>
    <cellStyle name="Entrada 2 5 3 2 3 2" xfId="7695" xr:uid="{8D10B4EE-742C-427E-8485-759556246B57}"/>
    <cellStyle name="Entrada 2 5 3 2 3 2 2" xfId="7696" xr:uid="{826A2458-3CD7-4FC5-8F95-5FE62AED928A}"/>
    <cellStyle name="Entrada 2 5 3 2 3 3" xfId="7697" xr:uid="{4297D669-FF28-4B00-8206-B7420BCCD659}"/>
    <cellStyle name="Entrada 2 5 3 2 4" xfId="7698" xr:uid="{8694E797-344E-4104-98E3-73387FEC021F}"/>
    <cellStyle name="Entrada 2 5 3 2 4 2" xfId="7699" xr:uid="{31A5D3A5-64D1-477E-B944-6604D5D7EE01}"/>
    <cellStyle name="Entrada 2 5 3 2 4 2 2" xfId="7700" xr:uid="{3F037114-B833-4374-A97D-6300FCFCC209}"/>
    <cellStyle name="Entrada 2 5 3 2 4 3" xfId="7701" xr:uid="{60418BAD-10C6-48FB-803A-A1AFFEC4526D}"/>
    <cellStyle name="Entrada 2 5 3 2 5" xfId="7702" xr:uid="{02551580-72BC-4017-9557-FCFA23A8C006}"/>
    <cellStyle name="Entrada 2 5 3 3" xfId="7703" xr:uid="{7DD7729F-11DB-46F2-8053-052A7F99029A}"/>
    <cellStyle name="Entrada 2 5 3 3 2" xfId="7704" xr:uid="{E1AD9EB8-C4E6-4E9F-B1ED-ABEABE0FC509}"/>
    <cellStyle name="Entrada 2 5 3 3 2 2" xfId="7705" xr:uid="{9D1628ED-4587-4AE2-9ECC-6F9F3689B8C4}"/>
    <cellStyle name="Entrada 2 5 3 3 2 2 2" xfId="7706" xr:uid="{E4DB3D53-7411-45E6-916D-EFD82626ED8B}"/>
    <cellStyle name="Entrada 2 5 3 3 2 3" xfId="7707" xr:uid="{27BDD25E-47FA-4414-B9EA-E396DC3318DA}"/>
    <cellStyle name="Entrada 2 5 3 3 3" xfId="7708" xr:uid="{17707DB0-43C1-4B01-AECE-E354C866AE96}"/>
    <cellStyle name="Entrada 2 5 3 3 3 2" xfId="7709" xr:uid="{EA409296-4B37-4694-894A-637FB42C8D28}"/>
    <cellStyle name="Entrada 2 5 3 3 3 2 2" xfId="7710" xr:uid="{0B61FCD7-B12F-41D1-BFFB-D21F16C531A4}"/>
    <cellStyle name="Entrada 2 5 3 3 3 3" xfId="7711" xr:uid="{A993087B-3E35-4564-A5B7-22A28AB0762C}"/>
    <cellStyle name="Entrada 2 5 3 3 4" xfId="7712" xr:uid="{248E4D26-6837-4C4D-97CB-FCB7A4C101D0}"/>
    <cellStyle name="Entrada 2 5 3 4" xfId="7713" xr:uid="{67FFE1A6-F8DC-452B-AB60-C9736F2C3C11}"/>
    <cellStyle name="Entrada 2 5 3 4 2" xfId="7714" xr:uid="{B3EE2ACE-6001-4BD6-8A3B-DCAD5FFC9141}"/>
    <cellStyle name="Entrada 2 5 3 4 2 2" xfId="7715" xr:uid="{B416C2C4-FFC3-4DDE-AB2F-5292A6EE5280}"/>
    <cellStyle name="Entrada 2 5 3 4 3" xfId="7716" xr:uid="{2DEDFC8B-D9D1-4AAD-92F1-68BBE3FE00DC}"/>
    <cellStyle name="Entrada 2 5 3 5" xfId="7717" xr:uid="{9943B5CC-14AB-4A23-B8D3-5E198053D354}"/>
    <cellStyle name="Entrada 2 5 3 5 2" xfId="7718" xr:uid="{EF8C8D1D-D4E7-44A9-A0C3-B07A01323B77}"/>
    <cellStyle name="Entrada 2 5 3 5 2 2" xfId="7719" xr:uid="{FF023259-CC1D-4BD5-A38B-D84A851166BC}"/>
    <cellStyle name="Entrada 2 5 3 5 3" xfId="7720" xr:uid="{B2EA5760-A8E0-498B-8405-06BA66CF4401}"/>
    <cellStyle name="Entrada 2 5 3 6" xfId="7721" xr:uid="{223D98B4-9F9D-41BD-9C79-DF08A313A6E6}"/>
    <cellStyle name="Entrada 2 5 4" xfId="7722" xr:uid="{43BA51F1-146F-4BF2-9EE3-FFE921C8E5CE}"/>
    <cellStyle name="Entrada 2 5 4 2" xfId="7723" xr:uid="{3D437FE3-9B66-4F91-BE2F-D682357E7804}"/>
    <cellStyle name="Entrada 2 5 4 2 2" xfId="7724" xr:uid="{1320973A-F57C-4D92-9F53-CC1BFC49E01B}"/>
    <cellStyle name="Entrada 2 5 4 2 2 2" xfId="7725" xr:uid="{E7B4699D-80EA-4804-9D8A-EF7E8D3549E0}"/>
    <cellStyle name="Entrada 2 5 4 2 2 2 2" xfId="7726" xr:uid="{698562D2-DA77-4919-9820-5E203BFBA119}"/>
    <cellStyle name="Entrada 2 5 4 2 2 3" xfId="7727" xr:uid="{24122B76-BA94-45B0-A6EE-1A0098FF9018}"/>
    <cellStyle name="Entrada 2 5 4 2 3" xfId="7728" xr:uid="{73C93E1E-9F4B-4ED3-98FD-C4F81F32F607}"/>
    <cellStyle name="Entrada 2 5 4 2 3 2" xfId="7729" xr:uid="{992C0ADF-2ACC-4906-AE0B-E57579810689}"/>
    <cellStyle name="Entrada 2 5 4 2 3 2 2" xfId="7730" xr:uid="{645BE366-92C7-45B0-8D3F-C845AC5D4E17}"/>
    <cellStyle name="Entrada 2 5 4 2 3 3" xfId="7731" xr:uid="{23DB570B-9CAA-465C-B57F-356748AEF8CF}"/>
    <cellStyle name="Entrada 2 5 4 2 4" xfId="7732" xr:uid="{0F20258F-56D7-4E76-A82B-817CEA6A2A43}"/>
    <cellStyle name="Entrada 2 5 4 3" xfId="7733" xr:uid="{03EE508E-D838-4C43-920F-5D341F5CD5F8}"/>
    <cellStyle name="Entrada 2 5 4 3 2" xfId="7734" xr:uid="{240845F9-0D83-4C8E-B915-6EB5BE17F721}"/>
    <cellStyle name="Entrada 2 5 4 3 2 2" xfId="7735" xr:uid="{6F4A0A94-1A01-4951-9435-CD548E668085}"/>
    <cellStyle name="Entrada 2 5 4 3 3" xfId="7736" xr:uid="{1A3D688C-4EED-4C72-A2EB-8C35DE1DDA7F}"/>
    <cellStyle name="Entrada 2 5 4 4" xfId="7737" xr:uid="{3328DA8D-7C9F-449F-B10B-24BDD44E6E42}"/>
    <cellStyle name="Entrada 2 5 4 4 2" xfId="7738" xr:uid="{FBA30066-56F1-468D-AC39-C81501211AB2}"/>
    <cellStyle name="Entrada 2 5 4 4 2 2" xfId="7739" xr:uid="{D5F43032-0934-4390-81E2-6DF76BA161A6}"/>
    <cellStyle name="Entrada 2 5 4 4 3" xfId="7740" xr:uid="{3C0A13CB-EDA6-4111-80B0-5FE154406BF5}"/>
    <cellStyle name="Entrada 2 5 4 5" xfId="7741" xr:uid="{757854F5-5260-42A7-AA65-611F18E1CF29}"/>
    <cellStyle name="Entrada 2 5 5" xfId="7742" xr:uid="{A5655A61-6AA8-4132-A33E-9C747E9A6506}"/>
    <cellStyle name="Entrada 2 5 5 2" xfId="7743" xr:uid="{32BE1D59-486E-4786-B474-BCDCA406C3BD}"/>
    <cellStyle name="Entrada 2 5 5 2 2" xfId="7744" xr:uid="{6F4A7F4E-C394-455E-91AB-47A78EFD1622}"/>
    <cellStyle name="Entrada 2 5 5 2 2 2" xfId="7745" xr:uid="{ADFD2B05-24A0-4624-8D3A-15962BD98E49}"/>
    <cellStyle name="Entrada 2 5 5 2 3" xfId="7746" xr:uid="{CEBAA522-C230-416E-B2A9-7CBBD93CEE97}"/>
    <cellStyle name="Entrada 2 5 5 3" xfId="7747" xr:uid="{802A4593-510A-4107-85A4-515F0859A198}"/>
    <cellStyle name="Entrada 2 5 5 3 2" xfId="7748" xr:uid="{901BD5C1-D378-4FE2-A4BA-21B724D0E308}"/>
    <cellStyle name="Entrada 2 5 5 3 2 2" xfId="7749" xr:uid="{B4917B0D-F603-4DEB-A965-108C43CCCEA9}"/>
    <cellStyle name="Entrada 2 5 5 3 3" xfId="7750" xr:uid="{1AD7630C-9EBC-4705-BA9F-C591D84B0068}"/>
    <cellStyle name="Entrada 2 5 5 4" xfId="7751" xr:uid="{75D9DC70-AAF4-437F-A379-0ACBFAC2694F}"/>
    <cellStyle name="Entrada 2 5 6" xfId="7752" xr:uid="{75ED52FC-8B90-45B8-AD87-D86953059CBC}"/>
    <cellStyle name="Entrada 2 5 6 2" xfId="7753" xr:uid="{ABC1F3DF-60A8-474A-8C28-0F004FC484CD}"/>
    <cellStyle name="Entrada 2 5 6 2 2" xfId="7754" xr:uid="{07EDC97A-FB2D-4EA3-A75D-0A0D5ECA8963}"/>
    <cellStyle name="Entrada 2 5 6 3" xfId="7755" xr:uid="{C9EB5FE1-48A7-4159-9346-7C764CC4DC83}"/>
    <cellStyle name="Entrada 2 5 7" xfId="7756" xr:uid="{F1879DC3-B6A4-4F9B-86EB-71F403272B66}"/>
    <cellStyle name="Entrada 2 5 7 2" xfId="7757" xr:uid="{C0D977AA-0E77-4D6F-BDD1-6377E6A97AF4}"/>
    <cellStyle name="Entrada 2 5 7 2 2" xfId="7758" xr:uid="{D2B63B96-3998-4846-ACE0-F2759A51E06B}"/>
    <cellStyle name="Entrada 2 5 7 3" xfId="7759" xr:uid="{8C2F5260-0837-4D77-8943-74E7CB188916}"/>
    <cellStyle name="Entrada 2 5 8" xfId="7760" xr:uid="{7889B829-7F13-4897-8BF5-B4A4CE843F88}"/>
    <cellStyle name="Entrada 2 6" xfId="7761" xr:uid="{16A2CD1C-F301-4BC3-976B-B23659492186}"/>
    <cellStyle name="Entrada 2 6 2" xfId="7762" xr:uid="{7A06F047-8A5E-4BA3-99FA-A413183A66D6}"/>
    <cellStyle name="Entrada 2 6 2 2" xfId="7763" xr:uid="{2996E8DA-F57B-4B43-B37D-6EFD8F90873E}"/>
    <cellStyle name="Entrada 2 6 2 2 2" xfId="7764" xr:uid="{0009B008-C9F9-4DF9-A440-4BDF265EFA0D}"/>
    <cellStyle name="Entrada 2 6 2 2 2 2" xfId="7765" xr:uid="{790F62BE-18B8-42FF-8028-0EDE2871A624}"/>
    <cellStyle name="Entrada 2 6 2 2 2 2 2" xfId="7766" xr:uid="{BF31B570-5FD5-4DC0-867C-C08FF1182177}"/>
    <cellStyle name="Entrada 2 6 2 2 2 2 2 2" xfId="7767" xr:uid="{F3980ECF-B81D-4798-8469-5D2AE24963AD}"/>
    <cellStyle name="Entrada 2 6 2 2 2 2 2 2 2" xfId="7768" xr:uid="{F3A1474C-9F6A-45FB-A1E3-33768234612B}"/>
    <cellStyle name="Entrada 2 6 2 2 2 2 2 3" xfId="7769" xr:uid="{F02078FD-958F-47FF-BD84-2C95479DDAC0}"/>
    <cellStyle name="Entrada 2 6 2 2 2 2 3" xfId="7770" xr:uid="{A10C0D51-771B-4D0F-89E9-529A2C136158}"/>
    <cellStyle name="Entrada 2 6 2 2 2 2 3 2" xfId="7771" xr:uid="{35B546E0-7F12-4348-8E66-4D2C04655440}"/>
    <cellStyle name="Entrada 2 6 2 2 2 2 3 2 2" xfId="7772" xr:uid="{81548725-27CA-44D0-972B-45932AFD8F40}"/>
    <cellStyle name="Entrada 2 6 2 2 2 2 3 3" xfId="7773" xr:uid="{B436E83A-FF0D-4EF7-85AA-6E806C200379}"/>
    <cellStyle name="Entrada 2 6 2 2 2 2 4" xfId="7774" xr:uid="{7BA09880-4109-438C-9879-33A14DAD54E1}"/>
    <cellStyle name="Entrada 2 6 2 2 2 3" xfId="7775" xr:uid="{67E2A651-C8D3-4A45-8793-3D16AC803495}"/>
    <cellStyle name="Entrada 2 6 2 2 2 3 2" xfId="7776" xr:uid="{BEE7226C-1EAB-4978-A780-F081DFABA378}"/>
    <cellStyle name="Entrada 2 6 2 2 2 3 2 2" xfId="7777" xr:uid="{37AB5767-4AA1-4CA7-96E5-969C50B3FAC6}"/>
    <cellStyle name="Entrada 2 6 2 2 2 3 3" xfId="7778" xr:uid="{BFE6B3FE-7F34-4B23-A3A1-2B6FE1F9B36A}"/>
    <cellStyle name="Entrada 2 6 2 2 2 4" xfId="7779" xr:uid="{0FD56B29-0D9D-45B3-A1FE-69E417F19ACF}"/>
    <cellStyle name="Entrada 2 6 2 2 2 4 2" xfId="7780" xr:uid="{B7DC1EBA-1B7C-4F1E-A04D-6CAB776B8164}"/>
    <cellStyle name="Entrada 2 6 2 2 2 4 2 2" xfId="7781" xr:uid="{539F3E9F-92DE-4AEF-9A7E-7F30DD336FB4}"/>
    <cellStyle name="Entrada 2 6 2 2 2 4 3" xfId="7782" xr:uid="{B2DBD9EF-9C74-41AD-BE33-07C1BA8AA5EB}"/>
    <cellStyle name="Entrada 2 6 2 2 2 5" xfId="7783" xr:uid="{0B26A36F-4522-4443-BF86-FC2C3E25607E}"/>
    <cellStyle name="Entrada 2 6 2 2 3" xfId="7784" xr:uid="{28C3BF9B-E690-4B26-BC32-07E39DB10993}"/>
    <cellStyle name="Entrada 2 6 2 2 3 2" xfId="7785" xr:uid="{ABA6E1B7-FB6E-4795-BC57-0EE4E458BE81}"/>
    <cellStyle name="Entrada 2 6 2 2 3 2 2" xfId="7786" xr:uid="{9814AE64-C227-40A5-8405-8F8C348D402D}"/>
    <cellStyle name="Entrada 2 6 2 2 3 2 2 2" xfId="7787" xr:uid="{64F06815-9862-4A43-B110-55CB6C49D51F}"/>
    <cellStyle name="Entrada 2 6 2 2 3 2 3" xfId="7788" xr:uid="{ED7AFC22-6FA5-4BA0-B046-CF79B49ABA22}"/>
    <cellStyle name="Entrada 2 6 2 2 3 3" xfId="7789" xr:uid="{34A2C38D-E31D-4066-90CB-E064997A22C2}"/>
    <cellStyle name="Entrada 2 6 2 2 3 3 2" xfId="7790" xr:uid="{8B682ACE-525B-45CF-9A87-63EA6D0ACB78}"/>
    <cellStyle name="Entrada 2 6 2 2 3 3 2 2" xfId="7791" xr:uid="{3779677E-9A03-465D-AF41-00E35EE733CE}"/>
    <cellStyle name="Entrada 2 6 2 2 3 3 3" xfId="7792" xr:uid="{80FC830E-5A21-48C1-BFA2-1CB250658973}"/>
    <cellStyle name="Entrada 2 6 2 2 3 4" xfId="7793" xr:uid="{5485BB2F-0034-41B4-BE37-08E32F75851E}"/>
    <cellStyle name="Entrada 2 6 2 2 4" xfId="7794" xr:uid="{BC429149-0A2B-4D45-BEE7-75BE941EAEBC}"/>
    <cellStyle name="Entrada 2 6 2 2 4 2" xfId="7795" xr:uid="{72F30DB4-52B3-4A52-934A-3383A824152E}"/>
    <cellStyle name="Entrada 2 6 2 2 4 2 2" xfId="7796" xr:uid="{3293BC27-CADB-4E15-BDFF-BC9B9960BF93}"/>
    <cellStyle name="Entrada 2 6 2 2 4 3" xfId="7797" xr:uid="{C0AC4AFB-5204-4F31-8A4B-0A19DE4D2409}"/>
    <cellStyle name="Entrada 2 6 2 2 5" xfId="7798" xr:uid="{156AD189-F50F-4240-B598-B9F6FF6BA14F}"/>
    <cellStyle name="Entrada 2 6 2 2 5 2" xfId="7799" xr:uid="{DB416DB5-C1FE-4ADE-9BA9-226CCF50245C}"/>
    <cellStyle name="Entrada 2 6 2 2 5 2 2" xfId="7800" xr:uid="{299FB425-E2A4-4183-B2FD-61F41BBA1789}"/>
    <cellStyle name="Entrada 2 6 2 2 5 3" xfId="7801" xr:uid="{AB72EA6B-1B82-4001-BED6-169AB37CDBA3}"/>
    <cellStyle name="Entrada 2 6 2 2 6" xfId="7802" xr:uid="{91ABD497-F4F0-4688-9BD2-76BF13F45289}"/>
    <cellStyle name="Entrada 2 6 2 3" xfId="7803" xr:uid="{CE07ABB5-D387-42C2-91BF-9AFBA4D7EE77}"/>
    <cellStyle name="Entrada 2 6 2 3 2" xfId="7804" xr:uid="{DC33315E-B0C5-4CD8-907E-28991AA4FF54}"/>
    <cellStyle name="Entrada 2 6 2 3 2 2" xfId="7805" xr:uid="{BA4A042E-2A10-443B-8CB7-7CBC364D5DED}"/>
    <cellStyle name="Entrada 2 6 2 3 2 2 2" xfId="7806" xr:uid="{3D0F10A1-274F-44DF-96ED-D3847748930A}"/>
    <cellStyle name="Entrada 2 6 2 3 2 2 2 2" xfId="7807" xr:uid="{54B3AD94-2E0E-4704-BA94-4D0CC46DA5DB}"/>
    <cellStyle name="Entrada 2 6 2 3 2 2 3" xfId="7808" xr:uid="{A8288831-B4C3-4FE6-BD27-6BBF2C5111C7}"/>
    <cellStyle name="Entrada 2 6 2 3 2 3" xfId="7809" xr:uid="{CC3FBEFA-780C-4788-BD3C-2A20A473B2DE}"/>
    <cellStyle name="Entrada 2 6 2 3 2 3 2" xfId="7810" xr:uid="{6F8AC6B9-B647-4822-9EB5-0CFDD6A2C75F}"/>
    <cellStyle name="Entrada 2 6 2 3 2 3 2 2" xfId="7811" xr:uid="{95D75CEB-AD9C-4728-9104-1112C75E53D4}"/>
    <cellStyle name="Entrada 2 6 2 3 2 3 3" xfId="7812" xr:uid="{BE89F820-B7BA-4FA0-8FB6-34E89C101793}"/>
    <cellStyle name="Entrada 2 6 2 3 2 4" xfId="7813" xr:uid="{06164E58-3988-4693-8D51-F35A88BDB972}"/>
    <cellStyle name="Entrada 2 6 2 3 3" xfId="7814" xr:uid="{C44A8947-EAA2-4C1D-8B8E-4BE484C4E049}"/>
    <cellStyle name="Entrada 2 6 2 3 3 2" xfId="7815" xr:uid="{AE5362F5-F196-4220-AC72-FC7BC04AB57D}"/>
    <cellStyle name="Entrada 2 6 2 3 3 2 2" xfId="7816" xr:uid="{8B85E812-7635-4FB3-9288-DDBEBBF14136}"/>
    <cellStyle name="Entrada 2 6 2 3 3 3" xfId="7817" xr:uid="{234B79C9-CA3F-46A8-A52B-3B893A5136C8}"/>
    <cellStyle name="Entrada 2 6 2 3 4" xfId="7818" xr:uid="{39125398-6B3A-4FA8-AF85-5713953270CB}"/>
    <cellStyle name="Entrada 2 6 2 3 4 2" xfId="7819" xr:uid="{B5741A0F-55A6-43FD-AB32-4FE148FA7D8F}"/>
    <cellStyle name="Entrada 2 6 2 3 4 2 2" xfId="7820" xr:uid="{FF1B5338-B421-446A-A746-270805E9F148}"/>
    <cellStyle name="Entrada 2 6 2 3 4 3" xfId="7821" xr:uid="{86BCF6CF-AA41-4361-BF06-72336ECE3A8F}"/>
    <cellStyle name="Entrada 2 6 2 3 5" xfId="7822" xr:uid="{A44D30C1-253C-4259-BBE9-EA0F8756E2E9}"/>
    <cellStyle name="Entrada 2 6 2 4" xfId="7823" xr:uid="{8811D1BF-67CB-4F5F-9538-3BE54C9E56C4}"/>
    <cellStyle name="Entrada 2 6 2 4 2" xfId="7824" xr:uid="{B977034B-2998-4930-8DF0-BB0C5BEFA1FF}"/>
    <cellStyle name="Entrada 2 6 2 4 2 2" xfId="7825" xr:uid="{82F6942C-6465-4F63-907B-A8593967E43E}"/>
    <cellStyle name="Entrada 2 6 2 4 2 2 2" xfId="7826" xr:uid="{D6217E94-6DAB-4C9F-BC63-0DB31B666DFB}"/>
    <cellStyle name="Entrada 2 6 2 4 2 3" xfId="7827" xr:uid="{D28622A5-E4C2-4CAF-B18B-534AC0097A0F}"/>
    <cellStyle name="Entrada 2 6 2 4 3" xfId="7828" xr:uid="{A6D231BA-7E7B-4496-9AED-5EE1E6D63FD4}"/>
    <cellStyle name="Entrada 2 6 2 4 3 2" xfId="7829" xr:uid="{980903E5-3D7B-4528-9E0A-2AEE944108C0}"/>
    <cellStyle name="Entrada 2 6 2 4 3 2 2" xfId="7830" xr:uid="{6720FF86-8D1E-4AAC-83DB-ADDDF029C905}"/>
    <cellStyle name="Entrada 2 6 2 4 3 3" xfId="7831" xr:uid="{05052577-A474-459F-8B71-D91C21AC45DF}"/>
    <cellStyle name="Entrada 2 6 2 4 4" xfId="7832" xr:uid="{6160A205-D914-4171-96B0-8020B850F385}"/>
    <cellStyle name="Entrada 2 6 2 5" xfId="7833" xr:uid="{647FD548-8B2E-416D-931D-660D4A3F9A36}"/>
    <cellStyle name="Entrada 2 6 2 5 2" xfId="7834" xr:uid="{2561CE90-F111-4DA7-BD07-9193A3316428}"/>
    <cellStyle name="Entrada 2 6 2 5 2 2" xfId="7835" xr:uid="{8C7E4A4D-D5FF-42C0-9D53-F2B2478FE773}"/>
    <cellStyle name="Entrada 2 6 2 5 3" xfId="7836" xr:uid="{7CD2002F-F9C7-49EF-A2E6-F3C1EEF11416}"/>
    <cellStyle name="Entrada 2 6 2 6" xfId="7837" xr:uid="{D2ECA4E2-147A-4CF3-917C-DA86CDD76802}"/>
    <cellStyle name="Entrada 2 6 2 6 2" xfId="7838" xr:uid="{CF2DFBE5-4A2E-4227-95D9-DE7B51A408CB}"/>
    <cellStyle name="Entrada 2 6 2 6 2 2" xfId="7839" xr:uid="{B3A47429-FA06-497F-9079-35909164B65A}"/>
    <cellStyle name="Entrada 2 6 2 6 3" xfId="7840" xr:uid="{1BFFF922-553B-4930-BA2C-D52991BEB591}"/>
    <cellStyle name="Entrada 2 6 2 7" xfId="7841" xr:uid="{5CA05327-88E8-4EE9-BC5F-565063D6C155}"/>
    <cellStyle name="Entrada 2 6 3" xfId="7842" xr:uid="{8C599ADD-2052-49B1-A649-5A3CE111752F}"/>
    <cellStyle name="Entrada 2 6 3 2" xfId="7843" xr:uid="{CD0EC613-3A29-451C-9AF3-E8086CE71A0F}"/>
    <cellStyle name="Entrada 2 6 3 2 2" xfId="7844" xr:uid="{3996CDB2-3CD6-46A4-81F6-AAC92E0E2754}"/>
    <cellStyle name="Entrada 2 6 3 2 2 2" xfId="7845" xr:uid="{6AA727E4-F572-4503-B208-DD03B27C6B5E}"/>
    <cellStyle name="Entrada 2 6 3 2 2 2 2" xfId="7846" xr:uid="{6F9D405A-51E1-4BDD-A3BD-528D855D595D}"/>
    <cellStyle name="Entrada 2 6 3 2 2 2 2 2" xfId="7847" xr:uid="{EAB0C47C-AAED-4D2D-8037-18649B823F9A}"/>
    <cellStyle name="Entrada 2 6 3 2 2 2 3" xfId="7848" xr:uid="{433791D5-20BF-45BC-8363-3FAD75E9A960}"/>
    <cellStyle name="Entrada 2 6 3 2 2 3" xfId="7849" xr:uid="{A2AC3752-91F4-426C-ABE1-1CB5CEF50BC8}"/>
    <cellStyle name="Entrada 2 6 3 2 2 3 2" xfId="7850" xr:uid="{9AC19A79-6A6E-4CFA-8784-421F258A101B}"/>
    <cellStyle name="Entrada 2 6 3 2 2 3 2 2" xfId="7851" xr:uid="{A4E807C7-AB68-4296-8F16-CF3B83105351}"/>
    <cellStyle name="Entrada 2 6 3 2 2 3 3" xfId="7852" xr:uid="{354E6C2E-11CE-4B61-B777-49C32C07CCEE}"/>
    <cellStyle name="Entrada 2 6 3 2 2 4" xfId="7853" xr:uid="{CAB8ADA0-93EF-470E-94B9-7CC39B2AACD0}"/>
    <cellStyle name="Entrada 2 6 3 2 3" xfId="7854" xr:uid="{1C6F04D1-F602-4C73-ACCE-B111D429EF0C}"/>
    <cellStyle name="Entrada 2 6 3 2 3 2" xfId="7855" xr:uid="{3FB4E219-A3B5-44B0-A523-6C6748A824CF}"/>
    <cellStyle name="Entrada 2 6 3 2 3 2 2" xfId="7856" xr:uid="{C7419562-650F-4F2E-A17D-E86F90E9F0C4}"/>
    <cellStyle name="Entrada 2 6 3 2 3 3" xfId="7857" xr:uid="{BA8DFF9F-950F-4A18-9AF5-D76E6093CB06}"/>
    <cellStyle name="Entrada 2 6 3 2 4" xfId="7858" xr:uid="{1A2717FF-5735-436E-93B2-1D1F88681A1F}"/>
    <cellStyle name="Entrada 2 6 3 2 4 2" xfId="7859" xr:uid="{338476A0-1131-4851-94F3-244C12FAECDC}"/>
    <cellStyle name="Entrada 2 6 3 2 4 2 2" xfId="7860" xr:uid="{762BCB3F-452E-4ED9-95D8-DC3BAF64F05A}"/>
    <cellStyle name="Entrada 2 6 3 2 4 3" xfId="7861" xr:uid="{50DE805B-71FB-4D43-B8C2-96E93EB42D60}"/>
    <cellStyle name="Entrada 2 6 3 2 5" xfId="7862" xr:uid="{1E0ED2A9-0E00-4893-A1E0-4FE73F254131}"/>
    <cellStyle name="Entrada 2 6 3 3" xfId="7863" xr:uid="{EBD3B4D8-A97E-490A-8ECD-F46FFEC68EEC}"/>
    <cellStyle name="Entrada 2 6 3 3 2" xfId="7864" xr:uid="{49A26BC8-5EC9-4CEC-BAC0-9B6148C9834E}"/>
    <cellStyle name="Entrada 2 6 3 3 2 2" xfId="7865" xr:uid="{1BF907EE-2581-4517-B6E2-D9D049FB9AFC}"/>
    <cellStyle name="Entrada 2 6 3 3 2 2 2" xfId="7866" xr:uid="{A8735599-F1EB-420E-8DA8-2A9CC94C191A}"/>
    <cellStyle name="Entrada 2 6 3 3 2 3" xfId="7867" xr:uid="{1D711FC5-6C2D-41DE-B486-DFF8F746A2DA}"/>
    <cellStyle name="Entrada 2 6 3 3 3" xfId="7868" xr:uid="{CAF25AE7-BF37-4969-A27A-C486F3F4D20B}"/>
    <cellStyle name="Entrada 2 6 3 3 3 2" xfId="7869" xr:uid="{D578FF94-A05E-4D2C-B169-6360D9009350}"/>
    <cellStyle name="Entrada 2 6 3 3 3 2 2" xfId="7870" xr:uid="{243173A7-4FFA-480C-962E-C666FA9181A1}"/>
    <cellStyle name="Entrada 2 6 3 3 3 3" xfId="7871" xr:uid="{1AE4295D-8D8F-4633-859D-018570ACEBE2}"/>
    <cellStyle name="Entrada 2 6 3 3 4" xfId="7872" xr:uid="{359F7DCD-317A-4DF4-920B-D1DD89FCD23B}"/>
    <cellStyle name="Entrada 2 6 3 4" xfId="7873" xr:uid="{A3EE4508-86AF-4013-A59B-2A9AEB2E194C}"/>
    <cellStyle name="Entrada 2 6 3 4 2" xfId="7874" xr:uid="{8C7E291F-B728-45DC-A809-0580557CD900}"/>
    <cellStyle name="Entrada 2 6 3 4 2 2" xfId="7875" xr:uid="{28561B5A-0FF6-42F0-86EF-F7E16F867353}"/>
    <cellStyle name="Entrada 2 6 3 4 3" xfId="7876" xr:uid="{1B0C0B8F-A20A-4CB6-86D4-A5A79BEB628E}"/>
    <cellStyle name="Entrada 2 6 3 5" xfId="7877" xr:uid="{1D6BE0D3-AFC5-47B7-8582-CB35A4442E45}"/>
    <cellStyle name="Entrada 2 6 3 5 2" xfId="7878" xr:uid="{BA5A8CEB-813D-4C54-BE65-14D082EDA696}"/>
    <cellStyle name="Entrada 2 6 3 5 2 2" xfId="7879" xr:uid="{76D05CDA-C214-4DE7-8F3B-5C64374AC119}"/>
    <cellStyle name="Entrada 2 6 3 5 3" xfId="7880" xr:uid="{48A98C05-C285-4339-B6E5-0FAA14E71326}"/>
    <cellStyle name="Entrada 2 6 3 6" xfId="7881" xr:uid="{CF88F4E2-13C6-4380-BE69-D9A56DD6C822}"/>
    <cellStyle name="Entrada 2 6 4" xfId="7882" xr:uid="{9A3FBD04-E47E-40D4-A8A7-B36E39A41365}"/>
    <cellStyle name="Entrada 2 6 4 2" xfId="7883" xr:uid="{A16134CD-944B-4EDC-9D17-4ED2B114453A}"/>
    <cellStyle name="Entrada 2 6 4 2 2" xfId="7884" xr:uid="{634CE6E8-8C01-4172-A6A0-4A23D0E5A49D}"/>
    <cellStyle name="Entrada 2 6 4 2 2 2" xfId="7885" xr:uid="{FBD1D80B-93B8-4D3D-9A34-CAB7A03715FC}"/>
    <cellStyle name="Entrada 2 6 4 2 2 2 2" xfId="7886" xr:uid="{A41F7D79-760C-4309-8832-8462D4AEF122}"/>
    <cellStyle name="Entrada 2 6 4 2 2 3" xfId="7887" xr:uid="{146710F5-5C60-4970-BC49-021B231DFE02}"/>
    <cellStyle name="Entrada 2 6 4 2 3" xfId="7888" xr:uid="{19CA7F5B-EA78-495A-9B14-82995F675909}"/>
    <cellStyle name="Entrada 2 6 4 2 3 2" xfId="7889" xr:uid="{8C9D3E87-3088-439A-90EE-49B0E33814D0}"/>
    <cellStyle name="Entrada 2 6 4 2 3 2 2" xfId="7890" xr:uid="{610279D4-D224-4DB2-A054-ECAE3E25680D}"/>
    <cellStyle name="Entrada 2 6 4 2 3 3" xfId="7891" xr:uid="{41BA925E-C6E9-4ECA-893F-85B3442C2DEB}"/>
    <cellStyle name="Entrada 2 6 4 2 4" xfId="7892" xr:uid="{83490DDE-D71F-44B3-9409-AF020A7FBC5C}"/>
    <cellStyle name="Entrada 2 6 4 3" xfId="7893" xr:uid="{B6F348DD-F4FF-4BB4-81FD-6F3AF6EBC7C6}"/>
    <cellStyle name="Entrada 2 6 4 3 2" xfId="7894" xr:uid="{4646C51C-9F56-44D8-B809-5D7456926EDF}"/>
    <cellStyle name="Entrada 2 6 4 3 2 2" xfId="7895" xr:uid="{6B72F18A-2D03-4B9B-A071-94DA8F4259B6}"/>
    <cellStyle name="Entrada 2 6 4 3 3" xfId="7896" xr:uid="{C051F992-0C0C-4187-8106-D8EEC9518A5E}"/>
    <cellStyle name="Entrada 2 6 4 4" xfId="7897" xr:uid="{0BD9BBEF-4794-4730-95C4-FD572ED4CDC1}"/>
    <cellStyle name="Entrada 2 6 4 4 2" xfId="7898" xr:uid="{A833510B-D02E-41BF-9165-236F47DA7A7D}"/>
    <cellStyle name="Entrada 2 6 4 4 2 2" xfId="7899" xr:uid="{C1909C92-B349-4702-9A0D-87E4ED19A4E4}"/>
    <cellStyle name="Entrada 2 6 4 4 3" xfId="7900" xr:uid="{05311084-912E-4C80-BCA9-3A2FF47F2674}"/>
    <cellStyle name="Entrada 2 6 4 5" xfId="7901" xr:uid="{723B73ED-2F3F-4861-B516-86C27F7E820A}"/>
    <cellStyle name="Entrada 2 6 5" xfId="7902" xr:uid="{97CA57C4-9881-4354-8642-4992537117AD}"/>
    <cellStyle name="Entrada 2 6 5 2" xfId="7903" xr:uid="{4FC74A68-BB95-4FF1-B3E6-EB2CC6B6F828}"/>
    <cellStyle name="Entrada 2 6 5 2 2" xfId="7904" xr:uid="{CA4659F1-A398-4B9D-A340-253BBD1C61AA}"/>
    <cellStyle name="Entrada 2 6 5 2 2 2" xfId="7905" xr:uid="{3292C41C-BFB3-492E-A2EB-9EE3D3BEDE6C}"/>
    <cellStyle name="Entrada 2 6 5 2 3" xfId="7906" xr:uid="{19B8E932-60AC-4683-8BF3-82EEF9C11980}"/>
    <cellStyle name="Entrada 2 6 5 3" xfId="7907" xr:uid="{A962427F-ED74-4DAE-81D1-203B4DC3717A}"/>
    <cellStyle name="Entrada 2 6 5 3 2" xfId="7908" xr:uid="{58933342-66D9-4C8F-ADA8-0026E2CF5BF9}"/>
    <cellStyle name="Entrada 2 6 5 3 2 2" xfId="7909" xr:uid="{1FFBD690-39C7-4D92-BD31-D9E24AC91701}"/>
    <cellStyle name="Entrada 2 6 5 3 3" xfId="7910" xr:uid="{6D3E8A87-CB05-49A2-85AF-316E01017EB0}"/>
    <cellStyle name="Entrada 2 6 5 4" xfId="7911" xr:uid="{DC66C646-EADD-4FBB-A26A-4F34A2DFB93B}"/>
    <cellStyle name="Entrada 2 6 6" xfId="7912" xr:uid="{3A99D771-1FE0-424E-85B6-713EAD7A89D3}"/>
    <cellStyle name="Entrada 2 6 6 2" xfId="7913" xr:uid="{F26040F8-2E1E-4596-8821-B4FE9ECE3943}"/>
    <cellStyle name="Entrada 2 6 6 2 2" xfId="7914" xr:uid="{D4A06B70-75AB-4231-A288-5473304FF33B}"/>
    <cellStyle name="Entrada 2 6 6 3" xfId="7915" xr:uid="{6E5903D9-567B-42BA-AFAB-51AB79A71FE4}"/>
    <cellStyle name="Entrada 2 6 7" xfId="7916" xr:uid="{B6C52CE4-5FBB-4942-A6B5-303C33CD4BB9}"/>
    <cellStyle name="Entrada 2 6 7 2" xfId="7917" xr:uid="{0EBE82E2-48F0-4CB7-BEF3-EB6FACBE2A83}"/>
    <cellStyle name="Entrada 2 6 7 2 2" xfId="7918" xr:uid="{743D3485-AF0D-4ED8-B2CF-17D0795F8AE7}"/>
    <cellStyle name="Entrada 2 6 7 3" xfId="7919" xr:uid="{0302E759-D0E2-493A-9B59-3FA5AC74881A}"/>
    <cellStyle name="Entrada 2 6 8" xfId="7920" xr:uid="{CEE6D159-8080-4ACE-B6C2-A917D5E4E42B}"/>
    <cellStyle name="Entrada 2 7" xfId="7921" xr:uid="{A73C18E7-3300-4CA0-9A59-2F6375B91FC9}"/>
    <cellStyle name="Entrada 2 7 2" xfId="7922" xr:uid="{60D9E02A-33F1-4D61-9755-10A026E7DC5B}"/>
    <cellStyle name="Entrada 2 7 2 2" xfId="7923" xr:uid="{E5BFC7CE-7D9A-4412-9DA6-98C581870C93}"/>
    <cellStyle name="Entrada 2 7 2 2 2" xfId="7924" xr:uid="{BE8E0584-C897-480D-BBBF-957EEE569CCA}"/>
    <cellStyle name="Entrada 2 7 2 2 2 2" xfId="7925" xr:uid="{388C4B94-2A2E-47A9-B79D-BB30FA27B6F0}"/>
    <cellStyle name="Entrada 2 7 2 2 2 2 2" xfId="7926" xr:uid="{792EDA7F-07D5-46E5-BA4A-3640A161268A}"/>
    <cellStyle name="Entrada 2 7 2 2 2 2 2 2" xfId="7927" xr:uid="{19AC61AD-A2C1-47F6-B3AF-9E38164668FA}"/>
    <cellStyle name="Entrada 2 7 2 2 2 2 3" xfId="7928" xr:uid="{0B767E4B-1343-45D5-9735-3446219490BA}"/>
    <cellStyle name="Entrada 2 7 2 2 2 3" xfId="7929" xr:uid="{1423CDB5-B6CC-4C38-946F-11BD94F8C18B}"/>
    <cellStyle name="Entrada 2 7 2 2 2 3 2" xfId="7930" xr:uid="{70B3DA4A-B8C7-4140-ABDA-FD5D72B3C03F}"/>
    <cellStyle name="Entrada 2 7 2 2 2 3 2 2" xfId="7931" xr:uid="{FE01B115-88A5-4193-A50C-D52C536DF65D}"/>
    <cellStyle name="Entrada 2 7 2 2 2 3 3" xfId="7932" xr:uid="{8CD9471D-ABF2-4E70-88D9-02BD21EA3578}"/>
    <cellStyle name="Entrada 2 7 2 2 2 4" xfId="7933" xr:uid="{2321E059-1EAA-4451-8DD3-B0B24E21A3F2}"/>
    <cellStyle name="Entrada 2 7 2 2 3" xfId="7934" xr:uid="{CCF47BA2-A6D1-4EEA-9005-564FC59DA628}"/>
    <cellStyle name="Entrada 2 7 2 2 3 2" xfId="7935" xr:uid="{9E5D8D6E-8E21-4B80-A2BA-F01FEEDEDC88}"/>
    <cellStyle name="Entrada 2 7 2 2 3 2 2" xfId="7936" xr:uid="{0522D8C7-615B-4FC6-905D-C5F7D6F9E4FF}"/>
    <cellStyle name="Entrada 2 7 2 2 3 3" xfId="7937" xr:uid="{021315AC-79DC-4513-805D-C7AD5C0635F4}"/>
    <cellStyle name="Entrada 2 7 2 2 4" xfId="7938" xr:uid="{A22029C8-6F0F-4DAF-AEB3-3B957D35FDEB}"/>
    <cellStyle name="Entrada 2 7 2 2 4 2" xfId="7939" xr:uid="{F9B24C53-BBB1-4004-8707-CB2789ED1DB0}"/>
    <cellStyle name="Entrada 2 7 2 2 4 2 2" xfId="7940" xr:uid="{5CBF8B85-3F85-469A-BB13-AE6C609C9D38}"/>
    <cellStyle name="Entrada 2 7 2 2 4 3" xfId="7941" xr:uid="{B47ABB27-DA5D-43A4-896D-EF754C07BA04}"/>
    <cellStyle name="Entrada 2 7 2 2 5" xfId="7942" xr:uid="{CF5C3DB8-B8C8-4413-8723-BB8BB07F4E7D}"/>
    <cellStyle name="Entrada 2 7 2 3" xfId="7943" xr:uid="{DF5943A0-3E44-4B94-B4C2-260E85D97AAD}"/>
    <cellStyle name="Entrada 2 7 2 3 2" xfId="7944" xr:uid="{63F7FEE8-6894-418F-BD39-DA7801D188D4}"/>
    <cellStyle name="Entrada 2 7 2 3 2 2" xfId="7945" xr:uid="{1D9A8382-E682-442D-8445-A3B48EA1B8C1}"/>
    <cellStyle name="Entrada 2 7 2 3 2 2 2" xfId="7946" xr:uid="{A9FEBECC-AEB4-429E-921F-FBDA7BB228F8}"/>
    <cellStyle name="Entrada 2 7 2 3 2 3" xfId="7947" xr:uid="{A88A99C1-86A1-4E52-A4E0-D34C318CD7CC}"/>
    <cellStyle name="Entrada 2 7 2 3 3" xfId="7948" xr:uid="{3224F9BC-072D-4312-93A3-1B40C4788C79}"/>
    <cellStyle name="Entrada 2 7 2 3 3 2" xfId="7949" xr:uid="{33F524A8-C1D5-4055-971F-35242D6BE411}"/>
    <cellStyle name="Entrada 2 7 2 3 3 2 2" xfId="7950" xr:uid="{C829500F-411F-4B39-81B8-171B356E98F2}"/>
    <cellStyle name="Entrada 2 7 2 3 3 3" xfId="7951" xr:uid="{D420F89C-EBE7-4DF8-85A8-7819D99A3C01}"/>
    <cellStyle name="Entrada 2 7 2 3 4" xfId="7952" xr:uid="{08590F73-6108-4EAC-AD28-2A773E7E2DA7}"/>
    <cellStyle name="Entrada 2 7 2 4" xfId="7953" xr:uid="{265575A7-182C-40CC-AA86-6B64EF8A1EC1}"/>
    <cellStyle name="Entrada 2 7 2 4 2" xfId="7954" xr:uid="{2697E1FF-53FE-439E-A5E6-7B44D8F0442E}"/>
    <cellStyle name="Entrada 2 7 2 4 2 2" xfId="7955" xr:uid="{3B233B79-AA90-4F45-B520-1A53EBBA3663}"/>
    <cellStyle name="Entrada 2 7 2 4 3" xfId="7956" xr:uid="{F46AFCD9-2454-41D9-A488-D7308CD7D09F}"/>
    <cellStyle name="Entrada 2 7 2 5" xfId="7957" xr:uid="{C4FD107E-D22C-4E98-BCA6-6F0A57FEB836}"/>
    <cellStyle name="Entrada 2 7 2 5 2" xfId="7958" xr:uid="{ABE5AD8F-6CA8-46CD-9ED6-98FEA0F2B6A7}"/>
    <cellStyle name="Entrada 2 7 2 5 2 2" xfId="7959" xr:uid="{4F1024EC-8230-4A0C-9C4F-37D71D5B2975}"/>
    <cellStyle name="Entrada 2 7 2 5 3" xfId="7960" xr:uid="{C6D6077C-4F07-4168-9028-10B08CCFF777}"/>
    <cellStyle name="Entrada 2 7 2 6" xfId="7961" xr:uid="{0C6CE259-16E4-44D1-B74C-ECB14340FAB7}"/>
    <cellStyle name="Entrada 2 7 3" xfId="7962" xr:uid="{5551C898-92EC-45F9-868A-B67BE8B9404D}"/>
    <cellStyle name="Entrada 2 7 3 2" xfId="7963" xr:uid="{5A0D0059-A842-4047-A9CC-D82197B167BF}"/>
    <cellStyle name="Entrada 2 7 3 2 2" xfId="7964" xr:uid="{10CCF90E-9C15-43E6-A45B-C1B6125BEF03}"/>
    <cellStyle name="Entrada 2 7 3 2 2 2" xfId="7965" xr:uid="{685D3B56-138B-4498-9A99-8F0ACD6151B9}"/>
    <cellStyle name="Entrada 2 7 3 2 2 2 2" xfId="7966" xr:uid="{789DB27E-185F-430D-BC12-7A5173F7768D}"/>
    <cellStyle name="Entrada 2 7 3 2 2 3" xfId="7967" xr:uid="{4E0FEAB6-09A4-4ECC-8E0B-437E68377155}"/>
    <cellStyle name="Entrada 2 7 3 2 3" xfId="7968" xr:uid="{E03288D8-E72C-42BA-A30F-A6D7D56448F7}"/>
    <cellStyle name="Entrada 2 7 3 2 3 2" xfId="7969" xr:uid="{75980FEF-D9FD-45BD-9D47-064FA381A093}"/>
    <cellStyle name="Entrada 2 7 3 2 3 2 2" xfId="7970" xr:uid="{DB402586-366B-4D55-9B76-5E05DCC9B619}"/>
    <cellStyle name="Entrada 2 7 3 2 3 3" xfId="7971" xr:uid="{F21E6F86-090C-4247-86E7-A2FBC629E532}"/>
    <cellStyle name="Entrada 2 7 3 2 4" xfId="7972" xr:uid="{26D6924E-18D1-48E1-A3F3-ACEC240D950E}"/>
    <cellStyle name="Entrada 2 7 3 3" xfId="7973" xr:uid="{2EB96CA5-F8CC-4D67-A29F-E7DF2ECBC7D2}"/>
    <cellStyle name="Entrada 2 7 3 3 2" xfId="7974" xr:uid="{0AA49334-D90D-4CA0-ACD0-F8F785297E07}"/>
    <cellStyle name="Entrada 2 7 3 3 2 2" xfId="7975" xr:uid="{97305042-1219-4C1A-A93E-FAF30B92ECF3}"/>
    <cellStyle name="Entrada 2 7 3 3 3" xfId="7976" xr:uid="{AC7AF1B3-6058-46E1-B6E1-93C622CA240E}"/>
    <cellStyle name="Entrada 2 7 3 4" xfId="7977" xr:uid="{1C1D7075-DFAC-4DDA-96D5-228BD44014BC}"/>
    <cellStyle name="Entrada 2 7 3 4 2" xfId="7978" xr:uid="{C5BDE4EA-AE5C-4F16-83E7-76A7A2FD9D53}"/>
    <cellStyle name="Entrada 2 7 3 4 2 2" xfId="7979" xr:uid="{16F5D39E-428D-4B04-9785-9D67DD717C7F}"/>
    <cellStyle name="Entrada 2 7 3 4 3" xfId="7980" xr:uid="{ED488ACD-3328-4D27-BBE1-A3D115A87466}"/>
    <cellStyle name="Entrada 2 7 3 5" xfId="7981" xr:uid="{1E467994-F9D3-4EBE-9F8C-5CBD619EB703}"/>
    <cellStyle name="Entrada 2 7 4" xfId="7982" xr:uid="{A43C68F1-770A-4BC2-85A6-2270FF51DCA9}"/>
    <cellStyle name="Entrada 2 7 4 2" xfId="7983" xr:uid="{AF9B2F44-E217-493B-AE2E-27D478135074}"/>
    <cellStyle name="Entrada 2 7 4 2 2" xfId="7984" xr:uid="{17255BA3-E785-4078-9231-01E766344418}"/>
    <cellStyle name="Entrada 2 7 4 2 2 2" xfId="7985" xr:uid="{D739A57B-75D2-47D4-8E7D-201EA2E19FA1}"/>
    <cellStyle name="Entrada 2 7 4 2 3" xfId="7986" xr:uid="{DE6CA66D-0999-444F-AD4F-114CF4E6BD7C}"/>
    <cellStyle name="Entrada 2 7 4 3" xfId="7987" xr:uid="{0B5B6DA6-8986-47B4-9730-420FA02069E1}"/>
    <cellStyle name="Entrada 2 7 4 3 2" xfId="7988" xr:uid="{D78A9875-D362-456E-B428-72E9F6E757D7}"/>
    <cellStyle name="Entrada 2 7 4 3 2 2" xfId="7989" xr:uid="{6CD3FA73-37BF-4BD0-9B32-11B262520935}"/>
    <cellStyle name="Entrada 2 7 4 3 3" xfId="7990" xr:uid="{64D975D2-8B03-4CE0-B9EA-1CF3A024F212}"/>
    <cellStyle name="Entrada 2 7 4 4" xfId="7991" xr:uid="{C5F72E32-4F89-4DC3-9ECF-3C267EAEF5BF}"/>
    <cellStyle name="Entrada 2 7 5" xfId="7992" xr:uid="{AC7A2603-19E4-49A5-94B1-CD7CC6083685}"/>
    <cellStyle name="Entrada 2 7 5 2" xfId="7993" xr:uid="{440374A4-B155-4018-90D8-290A24078017}"/>
    <cellStyle name="Entrada 2 7 5 2 2" xfId="7994" xr:uid="{7A91100E-B5AC-4EE2-AFA2-3605B6A320D7}"/>
    <cellStyle name="Entrada 2 7 5 3" xfId="7995" xr:uid="{93DC643D-7882-4FD3-A319-9100870C209D}"/>
    <cellStyle name="Entrada 2 7 6" xfId="7996" xr:uid="{7AA51029-C781-499B-9F0D-C57410D6BC06}"/>
    <cellStyle name="Entrada 2 7 6 2" xfId="7997" xr:uid="{85526078-AD39-4E22-8068-91808F506AEE}"/>
    <cellStyle name="Entrada 2 7 6 2 2" xfId="7998" xr:uid="{9BAD9526-922B-4D7F-A53F-A29FF2CE7DEB}"/>
    <cellStyle name="Entrada 2 7 6 3" xfId="7999" xr:uid="{B7D8B684-10C0-467E-AD4C-730FB4D430EE}"/>
    <cellStyle name="Entrada 2 7 7" xfId="8000" xr:uid="{03608F20-8BAE-4634-821A-1D4DFB958DD4}"/>
    <cellStyle name="Entrada 2 8" xfId="8001" xr:uid="{9FCC267E-461D-412F-B8A5-CEAEDD0FDF5A}"/>
    <cellStyle name="Entrada 2 8 2" xfId="8002" xr:uid="{C6287EC7-0039-4B1B-A3BD-9B44E52D2A24}"/>
    <cellStyle name="Entrada 2 8 2 2" xfId="8003" xr:uid="{386DCC12-E8E7-42E3-ABF8-E9DCE7BA57B8}"/>
    <cellStyle name="Entrada 2 8 2 2 2" xfId="8004" xr:uid="{08D06259-5CA5-4971-A3EC-CE3888E6737C}"/>
    <cellStyle name="Entrada 2 8 2 2 2 2" xfId="8005" xr:uid="{11126138-7C1C-41DC-8B8A-A3A69F19E667}"/>
    <cellStyle name="Entrada 2 8 2 2 2 2 2" xfId="8006" xr:uid="{677F55BD-B384-4FAF-A3BF-D870256A09AF}"/>
    <cellStyle name="Entrada 2 8 2 2 2 3" xfId="8007" xr:uid="{CAA9476F-26D8-4CA3-90F6-7525CD359416}"/>
    <cellStyle name="Entrada 2 8 2 2 3" xfId="8008" xr:uid="{BE6352F0-F13A-4F38-AF6F-CB59AC698A90}"/>
    <cellStyle name="Entrada 2 8 2 2 3 2" xfId="8009" xr:uid="{903BB523-9951-4FE4-B9C3-B4770C612E7B}"/>
    <cellStyle name="Entrada 2 8 2 2 3 2 2" xfId="8010" xr:uid="{020383F6-22BD-4DB0-8395-CBB045EE0E27}"/>
    <cellStyle name="Entrada 2 8 2 2 3 3" xfId="8011" xr:uid="{83586AF5-61AD-4E96-A8D8-4A241DBCDA7F}"/>
    <cellStyle name="Entrada 2 8 2 2 4" xfId="8012" xr:uid="{DA7332A2-E577-46AF-B02B-1EC178AE8202}"/>
    <cellStyle name="Entrada 2 8 2 3" xfId="8013" xr:uid="{6FA1749A-1762-4652-A1F1-AA7C4CD1B6E6}"/>
    <cellStyle name="Entrada 2 8 2 3 2" xfId="8014" xr:uid="{808E48BA-AEAA-48BC-8B84-900D359D5D4A}"/>
    <cellStyle name="Entrada 2 8 2 3 2 2" xfId="8015" xr:uid="{A097E584-D81A-4979-BB0C-59C91632FDD9}"/>
    <cellStyle name="Entrada 2 8 2 3 3" xfId="8016" xr:uid="{48398EDB-81E3-42AB-BBCD-ED11DC965710}"/>
    <cellStyle name="Entrada 2 8 2 4" xfId="8017" xr:uid="{07FCDD21-1A7A-4723-AD80-7E06A5F16259}"/>
    <cellStyle name="Entrada 2 8 2 4 2" xfId="8018" xr:uid="{5D8F3684-748A-47E5-B887-032C3349A425}"/>
    <cellStyle name="Entrada 2 8 2 4 2 2" xfId="8019" xr:uid="{6EDFA486-602B-4CAD-959F-8A51A08F84DB}"/>
    <cellStyle name="Entrada 2 8 2 4 3" xfId="8020" xr:uid="{CF913A8B-CBDA-4E5A-B7B5-6800F8ED2FE5}"/>
    <cellStyle name="Entrada 2 8 2 5" xfId="8021" xr:uid="{3EB3AD60-C405-4123-944C-F078A700FC58}"/>
    <cellStyle name="Entrada 2 8 3" xfId="8022" xr:uid="{12E2BAD5-71E0-4822-A0C2-6E8D6CF46DA4}"/>
    <cellStyle name="Entrada 2 8 3 2" xfId="8023" xr:uid="{48D4D7A4-1AE4-4B13-ADED-70321C87C778}"/>
    <cellStyle name="Entrada 2 8 3 2 2" xfId="8024" xr:uid="{900C80A5-AD92-4BE4-A174-9EFF23926FE7}"/>
    <cellStyle name="Entrada 2 8 3 2 2 2" xfId="8025" xr:uid="{19D15736-D449-4FED-822D-185A802EA1C2}"/>
    <cellStyle name="Entrada 2 8 3 2 3" xfId="8026" xr:uid="{47881367-017F-43AD-A1D9-E55B4EF8101B}"/>
    <cellStyle name="Entrada 2 8 3 3" xfId="8027" xr:uid="{90FBE6A5-35BA-4120-8B74-BCE0E7983A54}"/>
    <cellStyle name="Entrada 2 8 3 3 2" xfId="8028" xr:uid="{7AFAFD87-28E6-4FBC-AC95-94BD99687855}"/>
    <cellStyle name="Entrada 2 8 3 3 2 2" xfId="8029" xr:uid="{14BFDE1E-520B-4517-BCA2-D33004327201}"/>
    <cellStyle name="Entrada 2 8 3 3 3" xfId="8030" xr:uid="{D8512BA5-E682-4569-9F73-6EB92E617562}"/>
    <cellStyle name="Entrada 2 8 3 4" xfId="8031" xr:uid="{B13DA76C-2F50-4959-A585-D0334CEC9775}"/>
    <cellStyle name="Entrada 2 8 4" xfId="8032" xr:uid="{31086AB5-2350-47B0-B970-C37FC084BAF7}"/>
    <cellStyle name="Entrada 2 8 4 2" xfId="8033" xr:uid="{C8EAB759-C062-4E26-98F0-007CBC370BF7}"/>
    <cellStyle name="Entrada 2 8 4 2 2" xfId="8034" xr:uid="{8156EDBF-CD97-46CF-8DAB-F3749B09AC3C}"/>
    <cellStyle name="Entrada 2 8 4 3" xfId="8035" xr:uid="{D6B7C313-8DA4-428A-8F4B-867F8A787BC8}"/>
    <cellStyle name="Entrada 2 8 5" xfId="8036" xr:uid="{4D9AAE71-6D61-4A1E-9507-2FB31572472A}"/>
    <cellStyle name="Entrada 2 8 5 2" xfId="8037" xr:uid="{EB7F9E01-9AE5-4B32-9AA8-6409CEBC6174}"/>
    <cellStyle name="Entrada 2 8 5 2 2" xfId="8038" xr:uid="{F06F4898-0615-4A29-9E73-45F15FA689CC}"/>
    <cellStyle name="Entrada 2 8 5 3" xfId="8039" xr:uid="{AD1DEB1B-4BDD-464A-A44E-BC41CCB5310B}"/>
    <cellStyle name="Entrada 2 8 6" xfId="8040" xr:uid="{57E2A951-0CA4-4994-B6D4-727F094DB7AA}"/>
    <cellStyle name="Entrada 2 9" xfId="8041" xr:uid="{A6591E3F-9DBA-452E-BA5A-C9A37B239BB0}"/>
    <cellStyle name="Entrada 2 9 2" xfId="8042" xr:uid="{6F3F7923-3391-42AC-958D-F0CA9FDFF8D5}"/>
    <cellStyle name="Entrada 2 9 2 2" xfId="8043" xr:uid="{5899EC23-6054-46DD-BF6E-3DA39FE46797}"/>
    <cellStyle name="Entrada 2 9 2 2 2" xfId="8044" xr:uid="{DAB3A351-887E-43D2-9444-7E52F4C710AF}"/>
    <cellStyle name="Entrada 2 9 2 2 2 2" xfId="8045" xr:uid="{777EB23B-1C53-4535-BBBB-1983994774FA}"/>
    <cellStyle name="Entrada 2 9 2 2 3" xfId="8046" xr:uid="{EBF4E88D-F653-4C9F-8D26-49D6E9F4ED16}"/>
    <cellStyle name="Entrada 2 9 2 3" xfId="8047" xr:uid="{0FA570B8-BFD7-4DA1-AA24-516C03150841}"/>
    <cellStyle name="Entrada 2 9 2 3 2" xfId="8048" xr:uid="{89F6F8FF-D395-4318-948D-96E9C257063C}"/>
    <cellStyle name="Entrada 2 9 2 3 2 2" xfId="8049" xr:uid="{239094AC-8997-4368-8842-6B6FEFE33AFD}"/>
    <cellStyle name="Entrada 2 9 2 3 3" xfId="8050" xr:uid="{C0D442EC-815A-4F8B-9C12-480BA6BCD068}"/>
    <cellStyle name="Entrada 2 9 2 4" xfId="8051" xr:uid="{4268693D-A323-43CB-AEB7-E6252AF25F3B}"/>
    <cellStyle name="Entrada 2 9 3" xfId="8052" xr:uid="{07CCB84E-D810-443E-876A-F9A9BE1F2A0A}"/>
    <cellStyle name="Entrada 2 9 3 2" xfId="8053" xr:uid="{62C20987-350F-4953-8583-2DA0CF71C42E}"/>
    <cellStyle name="Entrada 2 9 3 2 2" xfId="8054" xr:uid="{9A34F948-4BCF-4CB9-914F-03F8DCB3CDA3}"/>
    <cellStyle name="Entrada 2 9 3 3" xfId="8055" xr:uid="{FC32633B-DAC0-4A06-B7F3-5E0568723058}"/>
    <cellStyle name="Entrada 2 9 4" xfId="8056" xr:uid="{11EEEAB0-7579-4CD8-AA10-CA80D8ADADD4}"/>
    <cellStyle name="Entrada 2 9 4 2" xfId="8057" xr:uid="{D8719EA2-CA97-4559-A88C-A8548C6BD30C}"/>
    <cellStyle name="Entrada 2 9 4 2 2" xfId="8058" xr:uid="{D69E427C-CF35-4E6C-B559-5C7FED34726F}"/>
    <cellStyle name="Entrada 2 9 4 3" xfId="8059" xr:uid="{1794BA0F-A2CB-487E-BBB5-88B796992706}"/>
    <cellStyle name="Entrada 2 9 5" xfId="8060" xr:uid="{4C36DCAD-B16A-48C2-BB99-C2F7ADF7C5DF}"/>
    <cellStyle name="Entrada 2_Plan2" xfId="8061" xr:uid="{EF2F3EBF-EE54-45CB-9FCB-5EF2D6004801}"/>
    <cellStyle name="Entrada 3" xfId="8062" xr:uid="{49715A22-7DB9-421F-9E9D-77CACB0ED328}"/>
    <cellStyle name="Entrada 3 2" xfId="8063" xr:uid="{2F881864-291A-45F7-BB02-898C428C08D8}"/>
    <cellStyle name="Entrada 3 2 2" xfId="8064" xr:uid="{FBA53B11-4A72-4B42-B0ED-8D9ADC85D541}"/>
    <cellStyle name="Entrada 3 2 2 2" xfId="8065" xr:uid="{1C00A1FB-0C66-4931-B0E5-AE46E9B7A988}"/>
    <cellStyle name="Entrada 3 2 2 2 2" xfId="8066" xr:uid="{6D22AA08-0F73-49EE-B294-94C9FBD3DE4D}"/>
    <cellStyle name="Entrada 3 2 2 2 2 2" xfId="8067" xr:uid="{B83BFC7D-B08D-4DDF-A0B4-8756FD8A92CA}"/>
    <cellStyle name="Entrada 3 2 2 2 2 2 2" xfId="8068" xr:uid="{3120123F-A862-4276-80A0-7AFA4A365245}"/>
    <cellStyle name="Entrada 3 2 2 2 2 2 2 2" xfId="8069" xr:uid="{EDFCF511-2157-4CD3-B808-D1E33B81E012}"/>
    <cellStyle name="Entrada 3 2 2 2 2 2 2 2 2" xfId="8070" xr:uid="{F3B6A27D-3E4F-4F88-9D55-736183AEEFAF}"/>
    <cellStyle name="Entrada 3 2 2 2 2 2 2 3" xfId="8071" xr:uid="{AC888C40-5A91-4C39-895A-B7B16AE9250B}"/>
    <cellStyle name="Entrada 3 2 2 2 2 2 3" xfId="8072" xr:uid="{49B04BAB-BA26-4C03-BC7B-92D2068EC949}"/>
    <cellStyle name="Entrada 3 2 2 2 2 2 3 2" xfId="8073" xr:uid="{C9501F36-7B61-45A6-94E1-B9EDCBEC4579}"/>
    <cellStyle name="Entrada 3 2 2 2 2 2 3 2 2" xfId="8074" xr:uid="{4F0D6B6C-820A-4E2F-8B33-0683B92E77CA}"/>
    <cellStyle name="Entrada 3 2 2 2 2 2 3 3" xfId="8075" xr:uid="{9697B48B-1C5C-4372-A948-F13E0D768BB3}"/>
    <cellStyle name="Entrada 3 2 2 2 2 2 4" xfId="8076" xr:uid="{43AE0081-58FF-43F6-9594-CE97A75643EE}"/>
    <cellStyle name="Entrada 3 2 2 2 2 3" xfId="8077" xr:uid="{C541D813-8F34-4013-8AAD-676D3DB9AFEE}"/>
    <cellStyle name="Entrada 3 2 2 2 2 3 2" xfId="8078" xr:uid="{AAD63C79-5536-4F88-81BE-C27C93BF3D82}"/>
    <cellStyle name="Entrada 3 2 2 2 2 3 2 2" xfId="8079" xr:uid="{E8B73132-89EF-4DF4-8B90-7B3FDD3F4251}"/>
    <cellStyle name="Entrada 3 2 2 2 2 3 3" xfId="8080" xr:uid="{CA476580-3220-43AB-B028-82C66116DEFE}"/>
    <cellStyle name="Entrada 3 2 2 2 2 4" xfId="8081" xr:uid="{6AB47CDE-EA95-4943-9912-DCBCFD3B915B}"/>
    <cellStyle name="Entrada 3 2 2 2 2 4 2" xfId="8082" xr:uid="{344FB979-408B-4C13-B1E6-3891D2CB9601}"/>
    <cellStyle name="Entrada 3 2 2 2 2 4 2 2" xfId="8083" xr:uid="{19C1CC12-DF8E-45D9-B507-B8565227570A}"/>
    <cellStyle name="Entrada 3 2 2 2 2 4 3" xfId="8084" xr:uid="{C66005B3-2C6B-4F2E-A40F-EBF2AC977410}"/>
    <cellStyle name="Entrada 3 2 2 2 2 5" xfId="8085" xr:uid="{914A7BAA-6CBF-4024-B826-408AB5849A56}"/>
    <cellStyle name="Entrada 3 2 2 2 3" xfId="8086" xr:uid="{9D2E5989-497D-4F80-A9A5-B458B6DFEA23}"/>
    <cellStyle name="Entrada 3 2 2 2 3 2" xfId="8087" xr:uid="{0534113B-F422-4657-A970-34614F16188B}"/>
    <cellStyle name="Entrada 3 2 2 2 3 2 2" xfId="8088" xr:uid="{EA2DD927-D452-49F2-A510-07C45389184E}"/>
    <cellStyle name="Entrada 3 2 2 2 3 2 2 2" xfId="8089" xr:uid="{7897973B-8BB2-4591-9A94-EF85F00BFBB4}"/>
    <cellStyle name="Entrada 3 2 2 2 3 2 3" xfId="8090" xr:uid="{087F4091-4D9F-4FB0-98BD-0B3590F353FC}"/>
    <cellStyle name="Entrada 3 2 2 2 3 3" xfId="8091" xr:uid="{B2C007B3-4709-4BD9-8004-F3C4C9D8AFC7}"/>
    <cellStyle name="Entrada 3 2 2 2 3 3 2" xfId="8092" xr:uid="{B071383E-6DA8-4956-9BB9-728A28A9AF30}"/>
    <cellStyle name="Entrada 3 2 2 2 3 3 2 2" xfId="8093" xr:uid="{29C92C6C-9E0F-49E1-8B3A-7008B6AF1A73}"/>
    <cellStyle name="Entrada 3 2 2 2 3 3 3" xfId="8094" xr:uid="{A589DB80-1AAF-404F-8A4F-52A987B5A7C2}"/>
    <cellStyle name="Entrada 3 2 2 2 3 4" xfId="8095" xr:uid="{A5F6D842-9687-4507-A8B3-8C5250BDBF9A}"/>
    <cellStyle name="Entrada 3 2 2 2 4" xfId="8096" xr:uid="{2B1610F4-8BFE-42DC-AA1A-2C95783E8615}"/>
    <cellStyle name="Entrada 3 2 2 2 4 2" xfId="8097" xr:uid="{1BCDBCD0-61E7-4519-8440-FF91C56A43FF}"/>
    <cellStyle name="Entrada 3 2 2 2 4 2 2" xfId="8098" xr:uid="{0F5669CE-9C18-401B-B000-5019DC113011}"/>
    <cellStyle name="Entrada 3 2 2 2 4 3" xfId="8099" xr:uid="{1298443F-CC8E-42D2-A056-F08443A991EB}"/>
    <cellStyle name="Entrada 3 2 2 2 5" xfId="8100" xr:uid="{C4420B10-660A-4686-BCA8-4CEF81A80544}"/>
    <cellStyle name="Entrada 3 2 2 2 5 2" xfId="8101" xr:uid="{75A2BC9A-14E2-4C55-9E78-9BB1103E161E}"/>
    <cellStyle name="Entrada 3 2 2 2 5 2 2" xfId="8102" xr:uid="{5D1FDF03-B015-4562-9150-CB793E211FF5}"/>
    <cellStyle name="Entrada 3 2 2 2 5 3" xfId="8103" xr:uid="{DFA3A3DF-CA03-45B7-86AF-4201099657FF}"/>
    <cellStyle name="Entrada 3 2 2 2 6" xfId="8104" xr:uid="{5A328B2D-4795-49A5-A9D4-87C40233BF55}"/>
    <cellStyle name="Entrada 3 2 2 3" xfId="8105" xr:uid="{C20C0F26-460A-461F-8C5D-4A93433B444A}"/>
    <cellStyle name="Entrada 3 2 2 3 2" xfId="8106" xr:uid="{CDB0A1D9-98A8-4339-A570-178BF4BA3A46}"/>
    <cellStyle name="Entrada 3 2 2 3 2 2" xfId="8107" xr:uid="{D9349D7D-C522-413D-9C11-4C285D0559A0}"/>
    <cellStyle name="Entrada 3 2 2 3 2 2 2" xfId="8108" xr:uid="{B88D28CA-A8C6-4E74-813C-808A94B12B99}"/>
    <cellStyle name="Entrada 3 2 2 3 2 2 2 2" xfId="8109" xr:uid="{7F0DACE6-935E-4D10-9C09-7D6B830A2EB9}"/>
    <cellStyle name="Entrada 3 2 2 3 2 2 3" xfId="8110" xr:uid="{6F021BEA-9413-42DF-9AD9-B01DB9E6B545}"/>
    <cellStyle name="Entrada 3 2 2 3 2 3" xfId="8111" xr:uid="{44D2A678-51ED-420E-B94F-6AA782B9518B}"/>
    <cellStyle name="Entrada 3 2 2 3 2 3 2" xfId="8112" xr:uid="{10708AFF-2032-477A-B772-0014D2C2154A}"/>
    <cellStyle name="Entrada 3 2 2 3 2 3 2 2" xfId="8113" xr:uid="{058BE073-ED91-4E6F-B1BD-AA214FE7E8BF}"/>
    <cellStyle name="Entrada 3 2 2 3 2 3 3" xfId="8114" xr:uid="{5D30376B-54FC-486C-AE38-A6450EED1400}"/>
    <cellStyle name="Entrada 3 2 2 3 2 4" xfId="8115" xr:uid="{D194D358-C86D-4638-AB44-F99A45DC7DA9}"/>
    <cellStyle name="Entrada 3 2 2 3 3" xfId="8116" xr:uid="{0FAE674E-BDFD-4BFE-9271-79C4B746E274}"/>
    <cellStyle name="Entrada 3 2 2 3 3 2" xfId="8117" xr:uid="{6F52BCBC-25A5-49F7-8F86-F2D6B6140CF8}"/>
    <cellStyle name="Entrada 3 2 2 3 3 2 2" xfId="8118" xr:uid="{7C8C3A77-3582-46E2-9497-E3F7A188C62D}"/>
    <cellStyle name="Entrada 3 2 2 3 3 3" xfId="8119" xr:uid="{3706805A-28CB-4E69-B04F-72594368E449}"/>
    <cellStyle name="Entrada 3 2 2 3 4" xfId="8120" xr:uid="{46C4A48B-71B6-42FB-AA6F-D5A731EB2148}"/>
    <cellStyle name="Entrada 3 2 2 3 4 2" xfId="8121" xr:uid="{97884138-F29D-4F5F-B4A8-3CFD092CF0EE}"/>
    <cellStyle name="Entrada 3 2 2 3 4 2 2" xfId="8122" xr:uid="{EF06F8FB-88AA-4E73-937F-583B7129AB4C}"/>
    <cellStyle name="Entrada 3 2 2 3 4 3" xfId="8123" xr:uid="{35199141-75DC-475F-A253-48BA8227C94D}"/>
    <cellStyle name="Entrada 3 2 2 3 5" xfId="8124" xr:uid="{156C9339-98F2-46F1-BEE3-FCF1990EC311}"/>
    <cellStyle name="Entrada 3 2 2 4" xfId="8125" xr:uid="{6E896FCE-2E23-4C87-B33A-3B4B108C7E94}"/>
    <cellStyle name="Entrada 3 2 2 4 2" xfId="8126" xr:uid="{3956BB8B-6C78-4213-88D9-2FF7726FF794}"/>
    <cellStyle name="Entrada 3 2 2 4 2 2" xfId="8127" xr:uid="{0D2B1D7B-1F8E-4964-B53B-30143501D623}"/>
    <cellStyle name="Entrada 3 2 2 4 2 2 2" xfId="8128" xr:uid="{79D6DB25-6918-45CD-9538-334B28A85448}"/>
    <cellStyle name="Entrada 3 2 2 4 2 3" xfId="8129" xr:uid="{3B5D6881-A2C3-49B4-B50D-C43F7881AD9B}"/>
    <cellStyle name="Entrada 3 2 2 4 3" xfId="8130" xr:uid="{7031A341-9A08-482D-B526-4E68BDE7AEB4}"/>
    <cellStyle name="Entrada 3 2 2 4 3 2" xfId="8131" xr:uid="{9A8FC9AE-57AF-4BAF-886F-ECAB693051D8}"/>
    <cellStyle name="Entrada 3 2 2 4 3 2 2" xfId="8132" xr:uid="{F7D22F4B-3663-43C0-80F5-5F4AE7990998}"/>
    <cellStyle name="Entrada 3 2 2 4 3 3" xfId="8133" xr:uid="{C8FBF244-5BEC-460F-8556-831FFC25C0BD}"/>
    <cellStyle name="Entrada 3 2 2 4 4" xfId="8134" xr:uid="{D2628D53-9FA3-4867-8F91-09281AC8C6C4}"/>
    <cellStyle name="Entrada 3 2 2 5" xfId="8135" xr:uid="{120B5C0B-2AF7-428D-A67B-030D4CF4B6D7}"/>
    <cellStyle name="Entrada 3 2 2 5 2" xfId="8136" xr:uid="{FA37E651-E91F-4DA9-9A72-F1478448D097}"/>
    <cellStyle name="Entrada 3 2 2 5 2 2" xfId="8137" xr:uid="{ECB03B25-1FB3-4372-BAF3-6EC448BA24E9}"/>
    <cellStyle name="Entrada 3 2 2 5 3" xfId="8138" xr:uid="{15FD5CF3-B0E6-449F-8DD8-8BF67D8702CA}"/>
    <cellStyle name="Entrada 3 2 2 6" xfId="8139" xr:uid="{69C6EB5F-D320-4C9A-A18A-A7FB887EB03C}"/>
    <cellStyle name="Entrada 3 2 2 6 2" xfId="8140" xr:uid="{6BBA5615-E74F-4174-9963-980DEFE7A08E}"/>
    <cellStyle name="Entrada 3 2 2 6 2 2" xfId="8141" xr:uid="{1BFD690F-32D2-4924-ABBC-473ACA09362A}"/>
    <cellStyle name="Entrada 3 2 2 6 3" xfId="8142" xr:uid="{83C2E659-BFFB-44F8-BB9B-AD0153D72235}"/>
    <cellStyle name="Entrada 3 2 2 7" xfId="8143" xr:uid="{D8B70C36-E5DA-4D3F-8E0B-C78EF0F550A7}"/>
    <cellStyle name="Entrada 3 2 3" xfId="8144" xr:uid="{E544CD12-E0DB-484E-B475-182B797A00CA}"/>
    <cellStyle name="Entrada 3 2 3 2" xfId="8145" xr:uid="{BA5F977D-0DA9-4588-A354-0F3A56BAB66B}"/>
    <cellStyle name="Entrada 3 2 3 2 2" xfId="8146" xr:uid="{FEB85F6B-B7E1-4245-8DFC-5FD4553AB00C}"/>
    <cellStyle name="Entrada 3 2 3 2 2 2" xfId="8147" xr:uid="{617EDE09-1802-46CD-B3F4-C8E707B17F95}"/>
    <cellStyle name="Entrada 3 2 3 2 2 2 2" xfId="8148" xr:uid="{C0F79685-2C6D-43B0-930E-C95F8EFAE452}"/>
    <cellStyle name="Entrada 3 2 3 2 2 2 2 2" xfId="8149" xr:uid="{7CCB256F-C7A4-4958-A8A5-1D1E703D345F}"/>
    <cellStyle name="Entrada 3 2 3 2 2 2 3" xfId="8150" xr:uid="{388A4FB8-15D7-4D6F-882D-75A77A54E430}"/>
    <cellStyle name="Entrada 3 2 3 2 2 3" xfId="8151" xr:uid="{EA6BDE3F-D5E8-4707-A322-7BE05BF5BF68}"/>
    <cellStyle name="Entrada 3 2 3 2 2 3 2" xfId="8152" xr:uid="{D48A0879-7157-41F6-B01F-FEECC183015D}"/>
    <cellStyle name="Entrada 3 2 3 2 2 3 2 2" xfId="8153" xr:uid="{7CFBB151-5815-4237-AF6E-1FFCC53DDF65}"/>
    <cellStyle name="Entrada 3 2 3 2 2 3 3" xfId="8154" xr:uid="{9F53EC74-6CE5-4DD2-8492-13C0B36038B6}"/>
    <cellStyle name="Entrada 3 2 3 2 2 4" xfId="8155" xr:uid="{E2C04106-EFE5-4C62-A959-F96B09F42656}"/>
    <cellStyle name="Entrada 3 2 3 2 3" xfId="8156" xr:uid="{46EA76E0-7B67-492D-B411-66EFC66F92A6}"/>
    <cellStyle name="Entrada 3 2 3 2 3 2" xfId="8157" xr:uid="{978BA7A4-21F3-4B2C-B1EF-9EB9A8638233}"/>
    <cellStyle name="Entrada 3 2 3 2 3 2 2" xfId="8158" xr:uid="{973A7710-0DEF-4C15-8DD3-59C541809A2F}"/>
    <cellStyle name="Entrada 3 2 3 2 3 3" xfId="8159" xr:uid="{AEAC5D92-027D-46BE-97ED-1AAB0747856C}"/>
    <cellStyle name="Entrada 3 2 3 2 4" xfId="8160" xr:uid="{E2346CCA-1609-4EF3-A322-F68120FBF017}"/>
    <cellStyle name="Entrada 3 2 3 2 4 2" xfId="8161" xr:uid="{12DA717A-61E2-4368-B499-4BB1D13BD8AE}"/>
    <cellStyle name="Entrada 3 2 3 2 4 2 2" xfId="8162" xr:uid="{7D4A6FDA-F42D-434D-8509-973E2E4ABACA}"/>
    <cellStyle name="Entrada 3 2 3 2 4 3" xfId="8163" xr:uid="{09986DD8-D098-4AD6-B794-03567EC6D43D}"/>
    <cellStyle name="Entrada 3 2 3 2 5" xfId="8164" xr:uid="{B400E86D-4B3B-4965-A118-47E334321BA9}"/>
    <cellStyle name="Entrada 3 2 3 3" xfId="8165" xr:uid="{9C5976C6-35B1-4FC4-BB33-70104C67CAB3}"/>
    <cellStyle name="Entrada 3 2 3 3 2" xfId="8166" xr:uid="{09DA692F-DBDA-47FD-B4E3-359C638E05DA}"/>
    <cellStyle name="Entrada 3 2 3 3 2 2" xfId="8167" xr:uid="{0D637141-0613-4011-B58C-8D5425747D96}"/>
    <cellStyle name="Entrada 3 2 3 3 2 2 2" xfId="8168" xr:uid="{1FDA3662-8F56-4FD6-AAB0-FBBB4EC12FA0}"/>
    <cellStyle name="Entrada 3 2 3 3 2 3" xfId="8169" xr:uid="{6879EE27-307F-4C32-AC5B-D7D5B6D68A0D}"/>
    <cellStyle name="Entrada 3 2 3 3 3" xfId="8170" xr:uid="{BFCBBFA5-6D5A-4D19-9EA2-B47FAA246863}"/>
    <cellStyle name="Entrada 3 2 3 3 3 2" xfId="8171" xr:uid="{48E7085B-070C-49D9-B37F-47E2B8CD003E}"/>
    <cellStyle name="Entrada 3 2 3 3 3 2 2" xfId="8172" xr:uid="{9018AC37-DA0F-426D-842C-66646DD3FBEB}"/>
    <cellStyle name="Entrada 3 2 3 3 3 3" xfId="8173" xr:uid="{B7836CCC-EA1D-4F94-8F25-0A9E11AAA74E}"/>
    <cellStyle name="Entrada 3 2 3 3 4" xfId="8174" xr:uid="{B0759EDB-18F6-4113-877F-F567DBC8A5B7}"/>
    <cellStyle name="Entrada 3 2 3 4" xfId="8175" xr:uid="{E81E1864-A89C-4A47-AE1A-1E8188DE1BD0}"/>
    <cellStyle name="Entrada 3 2 3 4 2" xfId="8176" xr:uid="{F8F127E7-FEA5-40FA-9B87-96224BBCCC80}"/>
    <cellStyle name="Entrada 3 2 3 4 2 2" xfId="8177" xr:uid="{C88EF683-C957-49FA-B943-038048B40D29}"/>
    <cellStyle name="Entrada 3 2 3 4 3" xfId="8178" xr:uid="{7BC31E1C-6806-495B-9785-469D0FA992FE}"/>
    <cellStyle name="Entrada 3 2 3 5" xfId="8179" xr:uid="{3767A288-0C86-4ABD-832C-BD0881457C3D}"/>
    <cellStyle name="Entrada 3 2 3 5 2" xfId="8180" xr:uid="{423D69FB-FC24-410A-A34E-B754698F53F1}"/>
    <cellStyle name="Entrada 3 2 3 5 2 2" xfId="8181" xr:uid="{0255000A-2A17-4EF7-A2D1-A6ABA5AD205D}"/>
    <cellStyle name="Entrada 3 2 3 5 3" xfId="8182" xr:uid="{E5A59CF3-A75C-4216-BF0B-EC673B0D4603}"/>
    <cellStyle name="Entrada 3 2 3 6" xfId="8183" xr:uid="{D88CBD11-FB0A-4654-9A36-DAB60CAEFDF2}"/>
    <cellStyle name="Entrada 3 2 4" xfId="8184" xr:uid="{5B55338C-41B2-498D-A68E-1691EC521D03}"/>
    <cellStyle name="Entrada 3 2 4 2" xfId="8185" xr:uid="{82FFCC3D-16DE-40BB-A331-CA333F00156B}"/>
    <cellStyle name="Entrada 3 2 4 2 2" xfId="8186" xr:uid="{3B9BB6EB-04AD-4D29-9292-E3AEE7932833}"/>
    <cellStyle name="Entrada 3 2 4 2 2 2" xfId="8187" xr:uid="{7F289ADD-D0A0-4D23-9DD0-546CF3E4F71E}"/>
    <cellStyle name="Entrada 3 2 4 2 2 2 2" xfId="8188" xr:uid="{429C9F5B-0286-43E2-9FCB-B1829D98F648}"/>
    <cellStyle name="Entrada 3 2 4 2 2 3" xfId="8189" xr:uid="{10E7F56C-D953-4A54-B0DE-2792C18FA269}"/>
    <cellStyle name="Entrada 3 2 4 2 3" xfId="8190" xr:uid="{442DC566-03D9-4ECC-B7EE-04A705805EF6}"/>
    <cellStyle name="Entrada 3 2 4 2 3 2" xfId="8191" xr:uid="{D438F7C1-7229-450F-9F27-7AAA6CFC3B4B}"/>
    <cellStyle name="Entrada 3 2 4 2 3 2 2" xfId="8192" xr:uid="{F9D8153F-FF4C-4C8C-AA45-83419393DC98}"/>
    <cellStyle name="Entrada 3 2 4 2 3 3" xfId="8193" xr:uid="{A338E05F-6052-4E69-A809-5970B055E1B3}"/>
    <cellStyle name="Entrada 3 2 4 2 4" xfId="8194" xr:uid="{FB71204E-05CF-4AB4-A226-2E71FCD8032D}"/>
    <cellStyle name="Entrada 3 2 4 3" xfId="8195" xr:uid="{963EF04E-4D35-44E7-9AF0-DFC02D07A5F4}"/>
    <cellStyle name="Entrada 3 2 4 3 2" xfId="8196" xr:uid="{88B7C4D4-1A46-4FEF-A3F7-75BC048AE01B}"/>
    <cellStyle name="Entrada 3 2 4 3 2 2" xfId="8197" xr:uid="{BC689CE0-CAF4-49EB-8970-4BA70D5AA249}"/>
    <cellStyle name="Entrada 3 2 4 3 3" xfId="8198" xr:uid="{7FF44890-F4A9-4067-82B3-0EBF4F588BB1}"/>
    <cellStyle name="Entrada 3 2 4 4" xfId="8199" xr:uid="{26F6E3E2-F250-44F1-845E-6A2A40AB160F}"/>
    <cellStyle name="Entrada 3 2 4 4 2" xfId="8200" xr:uid="{CDE4AE08-E3D1-45C9-A9A1-0E7CC66D15DF}"/>
    <cellStyle name="Entrada 3 2 4 4 2 2" xfId="8201" xr:uid="{C2E827B8-4EBE-4782-AF1D-F50E6B12C98D}"/>
    <cellStyle name="Entrada 3 2 4 4 3" xfId="8202" xr:uid="{AA7B27BD-203E-4F89-9ED0-E5939A8ED330}"/>
    <cellStyle name="Entrada 3 2 4 5" xfId="8203" xr:uid="{AA6B73BB-FCAB-4389-A4F6-1B482D17651A}"/>
    <cellStyle name="Entrada 3 2 5" xfId="8204" xr:uid="{7F3D1103-AD7E-44D5-B470-959A8A7C5781}"/>
    <cellStyle name="Entrada 3 2 5 2" xfId="8205" xr:uid="{3EF3C56F-35D5-4605-8FBE-A43E54BE47EE}"/>
    <cellStyle name="Entrada 3 2 5 2 2" xfId="8206" xr:uid="{31C6CAFD-56D2-4893-8D1F-B7E2525C0232}"/>
    <cellStyle name="Entrada 3 2 5 2 2 2" xfId="8207" xr:uid="{51CE7F59-8A9A-4E96-BC9E-6997310CBDEA}"/>
    <cellStyle name="Entrada 3 2 5 2 3" xfId="8208" xr:uid="{436924EA-2FBF-4167-885E-B74DD5878433}"/>
    <cellStyle name="Entrada 3 2 5 3" xfId="8209" xr:uid="{CD479889-684F-48E5-884E-6DA80AEEFDB5}"/>
    <cellStyle name="Entrada 3 2 5 3 2" xfId="8210" xr:uid="{76CC653A-E4F2-4DF4-94BA-4B6D3A231D9C}"/>
    <cellStyle name="Entrada 3 2 5 3 2 2" xfId="8211" xr:uid="{130C842B-6E2A-4282-91AA-A0CDD8B48B17}"/>
    <cellStyle name="Entrada 3 2 5 3 3" xfId="8212" xr:uid="{BCBEAD94-E8F9-410A-85A0-CD9A8A76C722}"/>
    <cellStyle name="Entrada 3 2 5 4" xfId="8213" xr:uid="{56A751E8-3EC1-4488-9C61-55E4105DAB66}"/>
    <cellStyle name="Entrada 3 2 6" xfId="8214" xr:uid="{51042178-4CE9-420D-BFBC-6302DE31910F}"/>
    <cellStyle name="Entrada 3 2 6 2" xfId="8215" xr:uid="{EF6629AA-E2A7-47A0-8136-F872A421C25B}"/>
    <cellStyle name="Entrada 3 2 6 2 2" xfId="8216" xr:uid="{6C617FC5-9EF7-4B6A-ADE6-65BABAD60C80}"/>
    <cellStyle name="Entrada 3 2 6 3" xfId="8217" xr:uid="{79AAB7B5-6533-4522-9B6E-27C4BC46B0BA}"/>
    <cellStyle name="Entrada 3 2 7" xfId="8218" xr:uid="{9E627E27-7778-46E1-9DB1-94617B8615DE}"/>
    <cellStyle name="Entrada 3 2 7 2" xfId="8219" xr:uid="{78574CCF-CED7-4245-8CFD-49F35E2141FE}"/>
    <cellStyle name="Entrada 3 2 7 2 2" xfId="8220" xr:uid="{BA67D8BA-2980-414F-95F7-767D24148620}"/>
    <cellStyle name="Entrada 3 2 7 3" xfId="8221" xr:uid="{65D15771-E08A-4B0A-A0BE-3FD0482B4C92}"/>
    <cellStyle name="Entrada 3 2 8" xfId="8222" xr:uid="{12877AD7-76AC-4E70-9177-FFC9C02E131A}"/>
    <cellStyle name="Entrada 3 3" xfId="8223" xr:uid="{1BFFD1B6-1852-408B-86A8-D6FCE56C37D6}"/>
    <cellStyle name="Entrada 3 3 2" xfId="8224" xr:uid="{3769A6BE-F435-49A1-8CCC-7BE875E2A7C7}"/>
    <cellStyle name="Entrada 3 3 2 2" xfId="8225" xr:uid="{F40A8F7B-A273-4CA0-B884-7F0EC391F193}"/>
    <cellStyle name="Entrada 3 3 2 2 2" xfId="8226" xr:uid="{B236642C-E8C9-45BE-B931-D90ECDC03AEC}"/>
    <cellStyle name="Entrada 3 3 2 2 2 2" xfId="8227" xr:uid="{5C345182-5C81-4C99-A440-60310FEFC934}"/>
    <cellStyle name="Entrada 3 3 2 2 2 2 2" xfId="8228" xr:uid="{E4DCAAC2-B9E0-4E1E-8195-8A2B13F5D493}"/>
    <cellStyle name="Entrada 3 3 2 2 2 2 2 2" xfId="8229" xr:uid="{9733F0D6-FF47-4EFB-A9CC-6830EE00FBB5}"/>
    <cellStyle name="Entrada 3 3 2 2 2 2 3" xfId="8230" xr:uid="{D5FDC004-A64E-4043-9952-8AA2F257D3A9}"/>
    <cellStyle name="Entrada 3 3 2 2 2 3" xfId="8231" xr:uid="{FA2426D3-8E1E-4E8A-B8BA-33C39DEB3946}"/>
    <cellStyle name="Entrada 3 3 2 2 2 3 2" xfId="8232" xr:uid="{3F7E0207-C6E0-48F9-822D-482EB050D835}"/>
    <cellStyle name="Entrada 3 3 2 2 2 3 2 2" xfId="8233" xr:uid="{4F9A7CB2-396A-4D28-A24C-F12BB1229239}"/>
    <cellStyle name="Entrada 3 3 2 2 2 3 3" xfId="8234" xr:uid="{0267D3BF-53F9-4E62-9D56-DB2DB62525EB}"/>
    <cellStyle name="Entrada 3 3 2 2 2 4" xfId="8235" xr:uid="{C99B1F3F-2AC3-437F-8A4D-8955E73C1E57}"/>
    <cellStyle name="Entrada 3 3 2 2 3" xfId="8236" xr:uid="{8060CB70-16F4-4C1E-86A8-C77F6597243F}"/>
    <cellStyle name="Entrada 3 3 2 2 3 2" xfId="8237" xr:uid="{488D4953-0DEE-482B-83F0-8B19A818005E}"/>
    <cellStyle name="Entrada 3 3 2 2 3 2 2" xfId="8238" xr:uid="{AF87F2CB-3AB4-41ED-AE0B-8628C41351D2}"/>
    <cellStyle name="Entrada 3 3 2 2 3 3" xfId="8239" xr:uid="{45162EE2-3E66-4971-8E89-60A511365B5D}"/>
    <cellStyle name="Entrada 3 3 2 2 4" xfId="8240" xr:uid="{DF64DBAA-F17E-4AD5-B696-88E39F1B0B5B}"/>
    <cellStyle name="Entrada 3 3 2 2 4 2" xfId="8241" xr:uid="{FBF264D2-2CA8-4939-8619-B82FCF530CC8}"/>
    <cellStyle name="Entrada 3 3 2 2 4 2 2" xfId="8242" xr:uid="{8FA6BF04-7150-417B-BD55-1C8F51C77958}"/>
    <cellStyle name="Entrada 3 3 2 2 4 3" xfId="8243" xr:uid="{547E55F3-D927-447F-8CFB-FAF37CDCE5B8}"/>
    <cellStyle name="Entrada 3 3 2 2 5" xfId="8244" xr:uid="{2F46867C-14E3-4E59-9756-8E5586EE0453}"/>
    <cellStyle name="Entrada 3 3 2 3" xfId="8245" xr:uid="{167FA93B-A6D1-4590-91AD-7B057942F050}"/>
    <cellStyle name="Entrada 3 3 2 3 2" xfId="8246" xr:uid="{85D78EEE-0375-4F97-AA35-6EB0D5CA0BC6}"/>
    <cellStyle name="Entrada 3 3 2 3 2 2" xfId="8247" xr:uid="{EFFADC07-05B4-479A-9C45-368EF22624DC}"/>
    <cellStyle name="Entrada 3 3 2 3 2 2 2" xfId="8248" xr:uid="{35FE1A25-653D-409A-994E-EF02F4C744A6}"/>
    <cellStyle name="Entrada 3 3 2 3 2 3" xfId="8249" xr:uid="{527D69E9-4138-45EC-A3D0-D2BE5C007CFA}"/>
    <cellStyle name="Entrada 3 3 2 3 3" xfId="8250" xr:uid="{E8091269-FA87-4229-9D1D-AAD6BB0C3E6D}"/>
    <cellStyle name="Entrada 3 3 2 3 3 2" xfId="8251" xr:uid="{7D14738D-08C3-4EE8-A4F4-3BF373192DE8}"/>
    <cellStyle name="Entrada 3 3 2 3 3 2 2" xfId="8252" xr:uid="{572B4309-F387-49AA-BB18-C3D4FCA5C958}"/>
    <cellStyle name="Entrada 3 3 2 3 3 3" xfId="8253" xr:uid="{5561E75F-C958-4019-ADC8-D01123781C6A}"/>
    <cellStyle name="Entrada 3 3 2 3 4" xfId="8254" xr:uid="{4514A374-DBE3-4993-8E84-0D1DF28BF4A3}"/>
    <cellStyle name="Entrada 3 3 2 4" xfId="8255" xr:uid="{341B53E6-ED61-49D7-A558-7765F07ACEF2}"/>
    <cellStyle name="Entrada 3 3 2 4 2" xfId="8256" xr:uid="{670BD5F0-9AE8-4059-AAC9-43D355D08BE7}"/>
    <cellStyle name="Entrada 3 3 2 4 2 2" xfId="8257" xr:uid="{AE161CF2-3B8A-42FA-BB3B-BF40384E307B}"/>
    <cellStyle name="Entrada 3 3 2 4 3" xfId="8258" xr:uid="{789E1A0F-20CB-41AA-A9A0-37ADB21F47A7}"/>
    <cellStyle name="Entrada 3 3 2 5" xfId="8259" xr:uid="{43121D4B-401F-46A8-AE83-A8BD4E8616B7}"/>
    <cellStyle name="Entrada 3 3 2 5 2" xfId="8260" xr:uid="{0695A50C-374A-4523-A5DB-793EA444C458}"/>
    <cellStyle name="Entrada 3 3 2 5 2 2" xfId="8261" xr:uid="{53490B7E-8396-4ADA-9034-959096885E78}"/>
    <cellStyle name="Entrada 3 3 2 5 3" xfId="8262" xr:uid="{958E54FE-C7C9-4991-BED6-819CEA9D940C}"/>
    <cellStyle name="Entrada 3 3 2 6" xfId="8263" xr:uid="{10B66154-8C50-402D-B6B4-E2C6ACC1CA39}"/>
    <cellStyle name="Entrada 3 3 3" xfId="8264" xr:uid="{47B23673-A60A-4ADD-B696-1035813D8BE5}"/>
    <cellStyle name="Entrada 3 3 3 2" xfId="8265" xr:uid="{08685D59-0012-458E-A4F2-ABA564F8B46A}"/>
    <cellStyle name="Entrada 3 3 3 2 2" xfId="8266" xr:uid="{0A74EBB7-EDD6-4BF5-AE70-473E7B100EDF}"/>
    <cellStyle name="Entrada 3 3 3 2 2 2" xfId="8267" xr:uid="{7730FAE4-EC92-49B0-B77D-AA27F324407C}"/>
    <cellStyle name="Entrada 3 3 3 2 2 2 2" xfId="8268" xr:uid="{E159D38F-5F2B-4DEC-9EA5-1BD9A9F2BB80}"/>
    <cellStyle name="Entrada 3 3 3 2 2 3" xfId="8269" xr:uid="{851B3934-DFF3-46D9-8DE2-62FCA0005E00}"/>
    <cellStyle name="Entrada 3 3 3 2 3" xfId="8270" xr:uid="{DF91D744-3648-416D-BA01-E6C16BB13551}"/>
    <cellStyle name="Entrada 3 3 3 2 3 2" xfId="8271" xr:uid="{D16D9D65-D34D-4145-877E-D2E85C2E4E6E}"/>
    <cellStyle name="Entrada 3 3 3 2 3 2 2" xfId="8272" xr:uid="{045DA1F9-DD43-4FC9-BCC0-98F3C4885525}"/>
    <cellStyle name="Entrada 3 3 3 2 3 3" xfId="8273" xr:uid="{591D646B-6144-4BA0-8C7F-FE53D8A8E670}"/>
    <cellStyle name="Entrada 3 3 3 2 4" xfId="8274" xr:uid="{9FE613BE-2C78-4045-9DA1-5CA2C98978DD}"/>
    <cellStyle name="Entrada 3 3 3 3" xfId="8275" xr:uid="{C7CB8073-DDA9-442B-84F9-6D0D5E9E7724}"/>
    <cellStyle name="Entrada 3 3 3 3 2" xfId="8276" xr:uid="{02A09BD6-C537-4573-B72D-50310403F5B7}"/>
    <cellStyle name="Entrada 3 3 3 3 2 2" xfId="8277" xr:uid="{9593E72C-9AC8-42BA-814F-3570DA5703F3}"/>
    <cellStyle name="Entrada 3 3 3 3 3" xfId="8278" xr:uid="{E96A0928-F2E1-44EA-9335-3A5A5661FBEA}"/>
    <cellStyle name="Entrada 3 3 3 4" xfId="8279" xr:uid="{444479AF-4BA8-4A9D-96E4-1BBEB6460F07}"/>
    <cellStyle name="Entrada 3 3 3 4 2" xfId="8280" xr:uid="{D4057D53-50DB-4269-9630-BD39CF975A6D}"/>
    <cellStyle name="Entrada 3 3 3 4 2 2" xfId="8281" xr:uid="{C693E125-0C39-41D2-8FFC-754EA7A704CB}"/>
    <cellStyle name="Entrada 3 3 3 4 3" xfId="8282" xr:uid="{203D570A-7D66-437F-920E-BEC0656ED07D}"/>
    <cellStyle name="Entrada 3 3 3 5" xfId="8283" xr:uid="{DFE132CC-6565-4C95-A87A-F4DA4BA38125}"/>
    <cellStyle name="Entrada 3 3 4" xfId="8284" xr:uid="{F15C93FE-42DD-4455-A2DC-89BA8828EA86}"/>
    <cellStyle name="Entrada 3 3 4 2" xfId="8285" xr:uid="{2764898F-5EB5-407B-A550-059929BF3B21}"/>
    <cellStyle name="Entrada 3 3 4 2 2" xfId="8286" xr:uid="{38A4D21B-A060-4462-A180-44DA1025ED37}"/>
    <cellStyle name="Entrada 3 3 4 2 2 2" xfId="8287" xr:uid="{C63467A3-A11C-4B71-9F2B-2AFAE196B082}"/>
    <cellStyle name="Entrada 3 3 4 2 3" xfId="8288" xr:uid="{78B157DE-174A-440A-AB72-122082E4A748}"/>
    <cellStyle name="Entrada 3 3 4 3" xfId="8289" xr:uid="{61387CF9-70E5-4581-AE61-0182EDDB35E6}"/>
    <cellStyle name="Entrada 3 3 4 3 2" xfId="8290" xr:uid="{A8201C59-B73D-4429-A651-B1CA9F14CB81}"/>
    <cellStyle name="Entrada 3 3 4 3 2 2" xfId="8291" xr:uid="{2F360FE1-4AF1-4643-9462-B9D6F282A3F6}"/>
    <cellStyle name="Entrada 3 3 4 3 3" xfId="8292" xr:uid="{CE870E58-55A2-42F2-A40A-9947FA17E43B}"/>
    <cellStyle name="Entrada 3 3 4 4" xfId="8293" xr:uid="{D452A225-5908-4EAC-AA5D-045A4535E3ED}"/>
    <cellStyle name="Entrada 3 3 5" xfId="8294" xr:uid="{328EF8D1-DEC7-436F-B978-B6AD5F049515}"/>
    <cellStyle name="Entrada 3 3 5 2" xfId="8295" xr:uid="{81546FF1-F7C6-4F5B-9A6F-5DFF98ABF345}"/>
    <cellStyle name="Entrada 3 3 5 2 2" xfId="8296" xr:uid="{3C6CEAB4-0061-4253-9E54-3D6FD6B3C7A5}"/>
    <cellStyle name="Entrada 3 3 5 3" xfId="8297" xr:uid="{D43296F2-4109-421B-98F7-DA410BE6CC9D}"/>
    <cellStyle name="Entrada 3 3 6" xfId="8298" xr:uid="{AA721BF2-2690-4685-B86E-7E7265B66DAB}"/>
    <cellStyle name="Entrada 3 3 6 2" xfId="8299" xr:uid="{7FB5FAB0-82FA-49EA-9D82-41B72916A69A}"/>
    <cellStyle name="Entrada 3 3 6 2 2" xfId="8300" xr:uid="{13FCBB7B-0110-41B5-9C74-48AD16135983}"/>
    <cellStyle name="Entrada 3 3 6 3" xfId="8301" xr:uid="{ED911FD0-6AED-4D8C-819B-4D7ADC999615}"/>
    <cellStyle name="Entrada 3 3 7" xfId="8302" xr:uid="{BDEB46DA-FBCD-4089-BCC6-1DB53D1149B8}"/>
    <cellStyle name="Entrada 3 4" xfId="8303" xr:uid="{C1E6CCD8-76F5-491F-80E0-1612CB515BA6}"/>
    <cellStyle name="Entrada 3 4 2" xfId="8304" xr:uid="{67DE4B3E-4E50-4B46-B1B7-56DAC37CE171}"/>
    <cellStyle name="Entrada 3 4 2 2" xfId="8305" xr:uid="{06139DDF-B9B7-4DD1-991D-42279001411F}"/>
    <cellStyle name="Entrada 3 4 2 2 2" xfId="8306" xr:uid="{AB4CF8E2-C632-401A-A562-E570F4BB10CB}"/>
    <cellStyle name="Entrada 3 4 2 2 2 2" xfId="8307" xr:uid="{9C290090-74D4-47BB-B0E5-ACFCDB5A8B9E}"/>
    <cellStyle name="Entrada 3 4 2 2 2 2 2" xfId="8308" xr:uid="{39A29DB9-B40D-48BC-ACBC-C185C8EC0330}"/>
    <cellStyle name="Entrada 3 4 2 2 2 3" xfId="8309" xr:uid="{3382ABC9-F53D-4E0A-8ECB-49FA7E278831}"/>
    <cellStyle name="Entrada 3 4 2 2 3" xfId="8310" xr:uid="{61CAEE01-1CED-4E0E-A233-44FD4512B951}"/>
    <cellStyle name="Entrada 3 4 2 2 3 2" xfId="8311" xr:uid="{01418123-839E-4FDB-8B06-6598611389FA}"/>
    <cellStyle name="Entrada 3 4 2 2 3 2 2" xfId="8312" xr:uid="{27D058BA-BC58-4652-BC95-11552F3E2078}"/>
    <cellStyle name="Entrada 3 4 2 2 3 3" xfId="8313" xr:uid="{121BC9D0-7D50-4D87-A34E-472637DE94FB}"/>
    <cellStyle name="Entrada 3 4 2 2 4" xfId="8314" xr:uid="{EBC26D67-8AE8-44C2-A1E0-FE32141CFBA9}"/>
    <cellStyle name="Entrada 3 4 2 3" xfId="8315" xr:uid="{4AC8B21E-AA72-4825-8440-5195C3414DD9}"/>
    <cellStyle name="Entrada 3 4 2 3 2" xfId="8316" xr:uid="{201D9725-AF93-49D7-87A9-782345528579}"/>
    <cellStyle name="Entrada 3 4 2 3 2 2" xfId="8317" xr:uid="{506FC7D6-5220-4518-998E-9253061977DA}"/>
    <cellStyle name="Entrada 3 4 2 3 3" xfId="8318" xr:uid="{36F419F8-446B-45C5-AA6B-C20C09416865}"/>
    <cellStyle name="Entrada 3 4 2 4" xfId="8319" xr:uid="{F49A76F9-49B9-4285-B397-FD97F49C7D82}"/>
    <cellStyle name="Entrada 3 4 2 4 2" xfId="8320" xr:uid="{2BB62CD8-EAA6-403C-86C6-64BDA5569BD7}"/>
    <cellStyle name="Entrada 3 4 2 4 2 2" xfId="8321" xr:uid="{502E3F12-68A8-49DA-AF41-1577B13568E4}"/>
    <cellStyle name="Entrada 3 4 2 4 3" xfId="8322" xr:uid="{C8402760-82DE-4724-AD6E-E4CFB9771966}"/>
    <cellStyle name="Entrada 3 4 2 5" xfId="8323" xr:uid="{8D2B1A1C-6D34-4EBB-B20E-F9271134EA44}"/>
    <cellStyle name="Entrada 3 4 3" xfId="8324" xr:uid="{664BBFBE-6885-42FD-A705-A38F5DC7578C}"/>
    <cellStyle name="Entrada 3 4 3 2" xfId="8325" xr:uid="{799DAA4D-7718-454A-B7CA-B5F8EB04352A}"/>
    <cellStyle name="Entrada 3 4 3 2 2" xfId="8326" xr:uid="{5E118684-3AC6-4D5A-8F11-46FAD5D17E3F}"/>
    <cellStyle name="Entrada 3 4 3 2 2 2" xfId="8327" xr:uid="{BEC3C9EE-0050-4E90-90E4-7B7A456FCA6E}"/>
    <cellStyle name="Entrada 3 4 3 2 3" xfId="8328" xr:uid="{F735F8BE-1E33-43DF-96C6-B91BDC5C4FD7}"/>
    <cellStyle name="Entrada 3 4 3 3" xfId="8329" xr:uid="{5154EC2A-A8D5-405C-82C4-2ACC310BD4C6}"/>
    <cellStyle name="Entrada 3 4 3 3 2" xfId="8330" xr:uid="{6D9FE46C-CCC2-4021-AD6A-5B71719C81D0}"/>
    <cellStyle name="Entrada 3 4 3 3 2 2" xfId="8331" xr:uid="{757B5A04-B57E-4805-B895-04F3BD2AF2D0}"/>
    <cellStyle name="Entrada 3 4 3 3 3" xfId="8332" xr:uid="{0CC5C610-FEA6-4FA3-AEE5-3F62D92AD528}"/>
    <cellStyle name="Entrada 3 4 3 4" xfId="8333" xr:uid="{9F6A48D2-6D93-4554-A7D7-7F3252935AB9}"/>
    <cellStyle name="Entrada 3 4 4" xfId="8334" xr:uid="{6D03EEE4-7472-41FE-AD02-E91C41F84B4C}"/>
    <cellStyle name="Entrada 3 4 4 2" xfId="8335" xr:uid="{76F9346D-DD25-4AB4-AF04-CDE0E21F4091}"/>
    <cellStyle name="Entrada 3 4 4 2 2" xfId="8336" xr:uid="{BE61A510-8D2D-4351-8B7C-44629804B81B}"/>
    <cellStyle name="Entrada 3 4 4 3" xfId="8337" xr:uid="{F784EC41-B18C-458B-8878-CCB5818E2296}"/>
    <cellStyle name="Entrada 3 4 5" xfId="8338" xr:uid="{8E6F7509-293C-4D60-932D-10792A03B216}"/>
    <cellStyle name="Entrada 3 4 5 2" xfId="8339" xr:uid="{4B74DAC6-D0DD-4DE3-9840-F5A4A9A29856}"/>
    <cellStyle name="Entrada 3 4 5 2 2" xfId="8340" xr:uid="{5A8C62FB-6F6C-4C84-A908-59D1DC5B9223}"/>
    <cellStyle name="Entrada 3 4 5 3" xfId="8341" xr:uid="{F25F4EA3-0D60-41D8-9946-8E0773174E02}"/>
    <cellStyle name="Entrada 3 4 6" xfId="8342" xr:uid="{878C27C3-D2D4-45FD-96DC-C1819FA46BD4}"/>
    <cellStyle name="Entrada 3 5" xfId="8343" xr:uid="{CC31CD33-249A-415A-9912-58DED708A2C8}"/>
    <cellStyle name="Entrada 3 5 2" xfId="8344" xr:uid="{251C31CD-136D-4707-AA8A-AA9CA1227F03}"/>
    <cellStyle name="Entrada 3 5 2 2" xfId="8345" xr:uid="{B83C3371-4A64-4E94-801B-3F723DCA89DD}"/>
    <cellStyle name="Entrada 3 5 2 2 2" xfId="8346" xr:uid="{9944ECDC-9D82-4A0E-8A01-79A3283B0FA5}"/>
    <cellStyle name="Entrada 3 5 2 2 2 2" xfId="8347" xr:uid="{A19E985E-BE00-45F7-B2B5-B9C399BBB2D5}"/>
    <cellStyle name="Entrada 3 5 2 2 3" xfId="8348" xr:uid="{FC96A6A9-047A-4650-B497-9CADFD393898}"/>
    <cellStyle name="Entrada 3 5 2 3" xfId="8349" xr:uid="{6B8F3288-279A-4A8D-91C3-DAA0F851C9F5}"/>
    <cellStyle name="Entrada 3 5 2 3 2" xfId="8350" xr:uid="{64352245-C513-4BEA-A8BA-F49C46C1C6BF}"/>
    <cellStyle name="Entrada 3 5 2 3 2 2" xfId="8351" xr:uid="{A41A27B6-A642-4D6F-BABC-B599E59FC8A7}"/>
    <cellStyle name="Entrada 3 5 2 3 3" xfId="8352" xr:uid="{85CADBC8-279E-453F-A732-91C9FCA09369}"/>
    <cellStyle name="Entrada 3 5 2 4" xfId="8353" xr:uid="{F621FB59-306F-4162-85F0-3DE33A79B432}"/>
    <cellStyle name="Entrada 3 5 3" xfId="8354" xr:uid="{80FF4993-6C21-449C-990A-FADC84B69076}"/>
    <cellStyle name="Entrada 3 5 3 2" xfId="8355" xr:uid="{DE321C55-6A35-476B-9C4B-449BBDB04185}"/>
    <cellStyle name="Entrada 3 5 3 2 2" xfId="8356" xr:uid="{49428DD3-9ED0-4664-861F-A7ADD07750F3}"/>
    <cellStyle name="Entrada 3 5 3 3" xfId="8357" xr:uid="{930CAD6E-CDD5-464B-A49B-4CC368900D75}"/>
    <cellStyle name="Entrada 3 5 4" xfId="8358" xr:uid="{91E39E37-1560-47DF-8D5A-0A10345FD774}"/>
    <cellStyle name="Entrada 3 5 4 2" xfId="8359" xr:uid="{96C90918-3B0F-49FC-8748-2748019BA06A}"/>
    <cellStyle name="Entrada 3 5 4 2 2" xfId="8360" xr:uid="{2EDB4F06-4C74-4233-9B4F-7DD89597568F}"/>
    <cellStyle name="Entrada 3 5 4 3" xfId="8361" xr:uid="{E7C82BC5-89D0-4CC7-8F98-CE1AA2C9CEC8}"/>
    <cellStyle name="Entrada 3 5 5" xfId="8362" xr:uid="{0252438A-7DD0-46C2-A95E-E05A52CC33E3}"/>
    <cellStyle name="Entrada 3 6" xfId="8363" xr:uid="{EBC7B9D8-FB4D-448F-A00E-E6C2E39E2527}"/>
    <cellStyle name="Entrada 3 6 2" xfId="8364" xr:uid="{5F1B1D57-3AE2-4CED-895E-17BA55190401}"/>
    <cellStyle name="Entrada 3 6 2 2" xfId="8365" xr:uid="{D89FE182-36EC-45D0-8BA5-5F9711E6C2E2}"/>
    <cellStyle name="Entrada 3 6 2 2 2" xfId="8366" xr:uid="{2ECF85E2-703B-433C-B8A3-AB3028BD205C}"/>
    <cellStyle name="Entrada 3 6 2 3" xfId="8367" xr:uid="{392E3D2F-25C6-45A3-A647-F9547A1F4E76}"/>
    <cellStyle name="Entrada 3 6 3" xfId="8368" xr:uid="{952551C4-63A2-4799-B74C-5FA91A38C075}"/>
    <cellStyle name="Entrada 3 6 3 2" xfId="8369" xr:uid="{B5817F64-4EAE-4D10-9A3F-42FC0EC47FBF}"/>
    <cellStyle name="Entrada 3 6 3 2 2" xfId="8370" xr:uid="{F2713E88-4885-4C96-8A77-A690B9BFA948}"/>
    <cellStyle name="Entrada 3 6 3 3" xfId="8371" xr:uid="{140E8896-49CC-49FF-BCF1-66039339B318}"/>
    <cellStyle name="Entrada 3 6 4" xfId="8372" xr:uid="{5FF61AA1-02B8-4411-AF77-B25A811CC182}"/>
    <cellStyle name="Entrada 3 7" xfId="8373" xr:uid="{120DE3F2-55AA-46E2-B60C-CCB5300B996A}"/>
    <cellStyle name="Entrada 3 7 2" xfId="8374" xr:uid="{5579C20C-E01C-4D1E-9751-73075C69AFBF}"/>
    <cellStyle name="Entrada 3 7 2 2" xfId="8375" xr:uid="{E6E3DD12-F499-4DAB-9A01-EC1562F10A8D}"/>
    <cellStyle name="Entrada 3 7 3" xfId="8376" xr:uid="{A8D2ACB8-5092-4C72-B8CD-CFE772F61481}"/>
    <cellStyle name="Entrada 3 8" xfId="8377" xr:uid="{6C123AE7-8BD4-4A3F-A7F9-284FB07BB612}"/>
    <cellStyle name="Entrada 3 8 2" xfId="8378" xr:uid="{A3029B49-8A74-4C0A-9FF3-98BB78CB16B6}"/>
    <cellStyle name="Entrada 3 8 2 2" xfId="8379" xr:uid="{2869B1CF-AA79-4C13-96E0-98FE3761E018}"/>
    <cellStyle name="Entrada 3 8 3" xfId="8380" xr:uid="{D77F3DC7-C030-4E58-9EDE-04A536E37C77}"/>
    <cellStyle name="Entrada 3 9" xfId="8381" xr:uid="{CDF5A301-C063-4B03-886A-786AF62BDA8F}"/>
    <cellStyle name="Entrada 4" xfId="8382" xr:uid="{B234B14C-3987-406C-8034-B48A62200180}"/>
    <cellStyle name="Entrada 4 2" xfId="8383" xr:uid="{84E82ACA-454D-4854-AEC9-1770276F8D76}"/>
    <cellStyle name="Entrada 4 2 2" xfId="8384" xr:uid="{5B1A26D3-BD2E-4DA4-AB80-B174E392A3A8}"/>
    <cellStyle name="Entrada 4 2 2 2" xfId="8385" xr:uid="{F0187309-9C77-4A87-94F6-B2CC4E664D06}"/>
    <cellStyle name="Entrada 4 2 2 2 2" xfId="8386" xr:uid="{FCD8CD24-9869-41FC-B310-E31A97B01ABD}"/>
    <cellStyle name="Entrada 4 2 2 2 2 2" xfId="8387" xr:uid="{7ACAA888-DECC-45A5-AB28-53D5D58A1A9B}"/>
    <cellStyle name="Entrada 4 2 2 2 2 2 2" xfId="8388" xr:uid="{857E86F9-EE03-4C41-BDA9-6149DE68550C}"/>
    <cellStyle name="Entrada 4 2 2 2 2 2 2 2" xfId="8389" xr:uid="{CD2E2FA6-913C-4E76-9E9D-D662D189A34A}"/>
    <cellStyle name="Entrada 4 2 2 2 2 2 2 2 2" xfId="8390" xr:uid="{8A6B8DEC-623A-4B4F-9039-18C1F6700497}"/>
    <cellStyle name="Entrada 4 2 2 2 2 2 2 3" xfId="8391" xr:uid="{3510E60A-5789-4039-9A43-5B44545D3FA1}"/>
    <cellStyle name="Entrada 4 2 2 2 2 2 3" xfId="8392" xr:uid="{0D7594F1-BC77-4F6F-88B9-5EF4D5F529BF}"/>
    <cellStyle name="Entrada 4 2 2 2 2 2 3 2" xfId="8393" xr:uid="{30354F3B-64DC-4207-AA5D-22AD9757BEBA}"/>
    <cellStyle name="Entrada 4 2 2 2 2 2 3 2 2" xfId="8394" xr:uid="{F10E06A5-FE3D-498D-8006-7934F083B87D}"/>
    <cellStyle name="Entrada 4 2 2 2 2 2 3 3" xfId="8395" xr:uid="{784DB20A-5172-45F8-BF13-C3DC403A260A}"/>
    <cellStyle name="Entrada 4 2 2 2 2 2 4" xfId="8396" xr:uid="{E2188B43-E6AA-470F-A08C-5FC62A9A8712}"/>
    <cellStyle name="Entrada 4 2 2 2 2 3" xfId="8397" xr:uid="{6B478F45-58E1-4B4E-9CA9-F442F9CE8CEA}"/>
    <cellStyle name="Entrada 4 2 2 2 2 3 2" xfId="8398" xr:uid="{56E0D3DE-5047-4218-ABD9-411A662328EA}"/>
    <cellStyle name="Entrada 4 2 2 2 2 3 2 2" xfId="8399" xr:uid="{594B5F61-49F8-4588-BC79-BF9AE71E6B74}"/>
    <cellStyle name="Entrada 4 2 2 2 2 3 3" xfId="8400" xr:uid="{74E95F4F-7671-4361-8B58-E4C8DE5E3395}"/>
    <cellStyle name="Entrada 4 2 2 2 2 4" xfId="8401" xr:uid="{9B81BBD2-41F6-4027-AB14-E5D22FC53C0F}"/>
    <cellStyle name="Entrada 4 2 2 2 2 4 2" xfId="8402" xr:uid="{3F042EDE-5925-47F8-99C5-D0A447EAA084}"/>
    <cellStyle name="Entrada 4 2 2 2 2 4 2 2" xfId="8403" xr:uid="{7E4A5A56-62D4-4C2F-8850-8F42523E6CA1}"/>
    <cellStyle name="Entrada 4 2 2 2 2 4 3" xfId="8404" xr:uid="{B0FB9CDE-1D85-4CFB-A764-39FA0F19A50D}"/>
    <cellStyle name="Entrada 4 2 2 2 2 5" xfId="8405" xr:uid="{218AAED3-285F-4411-B726-87EE482713D1}"/>
    <cellStyle name="Entrada 4 2 2 2 3" xfId="8406" xr:uid="{09DEE1E6-E591-4D01-AF00-704C4FC09574}"/>
    <cellStyle name="Entrada 4 2 2 2 3 2" xfId="8407" xr:uid="{DA771F35-FE5A-459D-A631-3290B58F1427}"/>
    <cellStyle name="Entrada 4 2 2 2 3 2 2" xfId="8408" xr:uid="{8FFA045B-A771-4292-8174-9085D85DD911}"/>
    <cellStyle name="Entrada 4 2 2 2 3 2 2 2" xfId="8409" xr:uid="{16597736-37B2-4C16-ABCE-3ED2C4D2694E}"/>
    <cellStyle name="Entrada 4 2 2 2 3 2 3" xfId="8410" xr:uid="{5C366084-5AE0-45FA-8624-77876E20E3F6}"/>
    <cellStyle name="Entrada 4 2 2 2 3 3" xfId="8411" xr:uid="{BDE387AF-2CA1-461E-9A66-B4B545256F27}"/>
    <cellStyle name="Entrada 4 2 2 2 3 3 2" xfId="8412" xr:uid="{B7D40AD2-5937-4BC5-A0A7-7E7CCF7D26EA}"/>
    <cellStyle name="Entrada 4 2 2 2 3 3 2 2" xfId="8413" xr:uid="{9F268E71-480D-495B-8AA9-6B5C87D995C6}"/>
    <cellStyle name="Entrada 4 2 2 2 3 3 3" xfId="8414" xr:uid="{15F743FF-7666-48C4-8D73-97C108DEB297}"/>
    <cellStyle name="Entrada 4 2 2 2 3 4" xfId="8415" xr:uid="{D92953CA-16B3-4860-B501-F8086BD77328}"/>
    <cellStyle name="Entrada 4 2 2 2 4" xfId="8416" xr:uid="{8E5B0D28-EE8B-4D31-A9D1-5BE1A5314D0C}"/>
    <cellStyle name="Entrada 4 2 2 2 4 2" xfId="8417" xr:uid="{FC5FA37C-D6E0-4424-82AB-9F42A7819693}"/>
    <cellStyle name="Entrada 4 2 2 2 4 2 2" xfId="8418" xr:uid="{9D065329-D268-4D2E-ACB9-5428EB97A9C1}"/>
    <cellStyle name="Entrada 4 2 2 2 4 3" xfId="8419" xr:uid="{0A55C9A0-7A04-463F-9F76-8B432F2698A2}"/>
    <cellStyle name="Entrada 4 2 2 2 5" xfId="8420" xr:uid="{56378BCF-809B-4E30-BC1A-1CBBE911FF63}"/>
    <cellStyle name="Entrada 4 2 2 2 5 2" xfId="8421" xr:uid="{7E4E8ABB-3F90-4D14-BE37-E91C136AC766}"/>
    <cellStyle name="Entrada 4 2 2 2 5 2 2" xfId="8422" xr:uid="{BFAAE32A-9C1A-43D0-B16F-7539927BB966}"/>
    <cellStyle name="Entrada 4 2 2 2 5 3" xfId="8423" xr:uid="{F94C51E1-E70F-45F6-851C-94DAD6F4291D}"/>
    <cellStyle name="Entrada 4 2 2 2 6" xfId="8424" xr:uid="{95044B59-4568-43A1-A0CE-DBFA979C359E}"/>
    <cellStyle name="Entrada 4 2 2 3" xfId="8425" xr:uid="{22A748A8-007C-4B9A-8E41-2CB716C973F4}"/>
    <cellStyle name="Entrada 4 2 2 3 2" xfId="8426" xr:uid="{DE934B69-72AD-46D6-85F7-C9E8EE95D46B}"/>
    <cellStyle name="Entrada 4 2 2 3 2 2" xfId="8427" xr:uid="{B805DAC8-856A-4E2D-983A-471438F57DA1}"/>
    <cellStyle name="Entrada 4 2 2 3 2 2 2" xfId="8428" xr:uid="{3C38F728-ADFC-4174-B7FD-DE6F1A7806A6}"/>
    <cellStyle name="Entrada 4 2 2 3 2 2 2 2" xfId="8429" xr:uid="{65113CE3-A207-4233-BFEF-14269C80317C}"/>
    <cellStyle name="Entrada 4 2 2 3 2 2 3" xfId="8430" xr:uid="{21A6DC47-B929-4EEF-A241-3093F9307281}"/>
    <cellStyle name="Entrada 4 2 2 3 2 3" xfId="8431" xr:uid="{24C67C7D-DAB4-43E8-99C1-EB4D5557E373}"/>
    <cellStyle name="Entrada 4 2 2 3 2 3 2" xfId="8432" xr:uid="{6F85D96A-9E70-4CA2-A5D9-18B175BBE4D1}"/>
    <cellStyle name="Entrada 4 2 2 3 2 3 2 2" xfId="8433" xr:uid="{1EE42A26-BB38-44AA-AAC4-08BA26D1A4BD}"/>
    <cellStyle name="Entrada 4 2 2 3 2 3 3" xfId="8434" xr:uid="{9465A0F7-B791-4205-8FE8-A8131C93DD5E}"/>
    <cellStyle name="Entrada 4 2 2 3 2 4" xfId="8435" xr:uid="{FF267359-9DDC-4C18-BD99-E16EB4CF0A55}"/>
    <cellStyle name="Entrada 4 2 2 3 3" xfId="8436" xr:uid="{DDA4CAD8-38E1-490D-93F5-2D72E69460C7}"/>
    <cellStyle name="Entrada 4 2 2 3 3 2" xfId="8437" xr:uid="{EA85B712-B238-4662-9344-3233F85FC1E0}"/>
    <cellStyle name="Entrada 4 2 2 3 3 2 2" xfId="8438" xr:uid="{3A875E5F-57E2-4266-8266-F7AFF646E685}"/>
    <cellStyle name="Entrada 4 2 2 3 3 3" xfId="8439" xr:uid="{8D6624F5-673A-43DA-A51E-E8BE5B110551}"/>
    <cellStyle name="Entrada 4 2 2 3 4" xfId="8440" xr:uid="{9A6986BE-36D6-437E-A7F9-37358AC3A2D3}"/>
    <cellStyle name="Entrada 4 2 2 3 4 2" xfId="8441" xr:uid="{1604F7FC-BC01-42EC-BA7A-43EF75D92F78}"/>
    <cellStyle name="Entrada 4 2 2 3 4 2 2" xfId="8442" xr:uid="{426A0AC7-22B1-4BE4-A22C-34B109DC4BB0}"/>
    <cellStyle name="Entrada 4 2 2 3 4 3" xfId="8443" xr:uid="{13DAC412-5015-44B0-8388-FE78F9472803}"/>
    <cellStyle name="Entrada 4 2 2 3 5" xfId="8444" xr:uid="{DACEE192-ACD8-4010-B604-7B5F1C86C37F}"/>
    <cellStyle name="Entrada 4 2 2 4" xfId="8445" xr:uid="{837300E4-0914-40B3-9E7A-8A3AE6BE7E95}"/>
    <cellStyle name="Entrada 4 2 2 4 2" xfId="8446" xr:uid="{D24720DB-45C5-4C8D-9B98-737C40CA7DC1}"/>
    <cellStyle name="Entrada 4 2 2 4 2 2" xfId="8447" xr:uid="{A1C54634-F94F-46A9-9924-168906539E1A}"/>
    <cellStyle name="Entrada 4 2 2 4 2 2 2" xfId="8448" xr:uid="{5D65B958-B722-47A2-9740-794BF5275E43}"/>
    <cellStyle name="Entrada 4 2 2 4 2 3" xfId="8449" xr:uid="{23B8ED9E-FC42-4998-BB65-2561F0D4495A}"/>
    <cellStyle name="Entrada 4 2 2 4 3" xfId="8450" xr:uid="{D803FFD0-62E4-45D3-9486-D78BAAFF3741}"/>
    <cellStyle name="Entrada 4 2 2 4 3 2" xfId="8451" xr:uid="{A991D181-073B-4C8A-A087-80F700237E6F}"/>
    <cellStyle name="Entrada 4 2 2 4 3 2 2" xfId="8452" xr:uid="{46D992C6-B63C-4941-8447-9213654B6C75}"/>
    <cellStyle name="Entrada 4 2 2 4 3 3" xfId="8453" xr:uid="{4935DE75-1494-474A-A68D-C0B7AFC78DC7}"/>
    <cellStyle name="Entrada 4 2 2 4 4" xfId="8454" xr:uid="{333A2BD6-E9E3-47F3-B537-8A569D327EEB}"/>
    <cellStyle name="Entrada 4 2 2 5" xfId="8455" xr:uid="{4C45AE98-FDE2-4C8C-87C1-07ADE5EE5DF5}"/>
    <cellStyle name="Entrada 4 2 2 5 2" xfId="8456" xr:uid="{24D6B4CC-2041-4715-B142-312ABD4611C7}"/>
    <cellStyle name="Entrada 4 2 2 5 2 2" xfId="8457" xr:uid="{6C40CD39-BBBD-4FCD-9F4E-E24F94FF0E62}"/>
    <cellStyle name="Entrada 4 2 2 5 3" xfId="8458" xr:uid="{D51A0CF6-5C3B-4A84-88BD-3CA3FD9BC3A4}"/>
    <cellStyle name="Entrada 4 2 2 6" xfId="8459" xr:uid="{D0A73851-5232-4432-9644-283BA6428AFC}"/>
    <cellStyle name="Entrada 4 2 2 6 2" xfId="8460" xr:uid="{82D6FA7F-DF0C-4BA2-83E8-0FCF1BB4E258}"/>
    <cellStyle name="Entrada 4 2 2 6 2 2" xfId="8461" xr:uid="{5E7F3381-4B00-439C-8DBD-FEEAB7BA0035}"/>
    <cellStyle name="Entrada 4 2 2 6 3" xfId="8462" xr:uid="{2A7A2022-5B49-4334-BDA1-E63855C9B9E8}"/>
    <cellStyle name="Entrada 4 2 2 7" xfId="8463" xr:uid="{D8A40B4E-4E5D-4EF3-B841-86A60F28055F}"/>
    <cellStyle name="Entrada 4 2 3" xfId="8464" xr:uid="{D29C8330-53E6-48A4-AAA0-FBF1E5DAE232}"/>
    <cellStyle name="Entrada 4 2 3 2" xfId="8465" xr:uid="{1BC9957F-525C-4BFA-938E-1111BDD04792}"/>
    <cellStyle name="Entrada 4 2 3 2 2" xfId="8466" xr:uid="{12621681-0043-483E-8D51-A598B655EA63}"/>
    <cellStyle name="Entrada 4 2 3 2 2 2" xfId="8467" xr:uid="{620CD0B6-70E6-42B4-AC72-157FE898B901}"/>
    <cellStyle name="Entrada 4 2 3 2 2 2 2" xfId="8468" xr:uid="{FC045A99-E96E-4794-943D-75BE3CE58EA2}"/>
    <cellStyle name="Entrada 4 2 3 2 2 2 2 2" xfId="8469" xr:uid="{C45FBE27-0222-4A2B-8385-B49940DE4E45}"/>
    <cellStyle name="Entrada 4 2 3 2 2 2 3" xfId="8470" xr:uid="{B50F864A-3EFE-4BC5-B88D-EDE70FA899C8}"/>
    <cellStyle name="Entrada 4 2 3 2 2 3" xfId="8471" xr:uid="{54378B65-F0A1-494D-92B8-41E546FD3F4A}"/>
    <cellStyle name="Entrada 4 2 3 2 2 3 2" xfId="8472" xr:uid="{7438D9B9-6B4C-45D3-AE7F-D5E1F1C6257D}"/>
    <cellStyle name="Entrada 4 2 3 2 2 3 2 2" xfId="8473" xr:uid="{BA1965AB-1038-4092-97A7-DFDF2F489049}"/>
    <cellStyle name="Entrada 4 2 3 2 2 3 3" xfId="8474" xr:uid="{51314F11-770A-4C19-9D73-C9E49BFD41C0}"/>
    <cellStyle name="Entrada 4 2 3 2 2 4" xfId="8475" xr:uid="{061A8E50-7B08-4F6F-8A5E-8AD0BD1FAA76}"/>
    <cellStyle name="Entrada 4 2 3 2 3" xfId="8476" xr:uid="{B9681C8D-73AB-4C1D-B3AF-AD151349BCDF}"/>
    <cellStyle name="Entrada 4 2 3 2 3 2" xfId="8477" xr:uid="{9B0BFE00-D68F-4E61-B513-BAA664023664}"/>
    <cellStyle name="Entrada 4 2 3 2 3 2 2" xfId="8478" xr:uid="{8177A941-61ED-4D80-921F-F1A4A968D8FD}"/>
    <cellStyle name="Entrada 4 2 3 2 3 3" xfId="8479" xr:uid="{71ECCFFC-5E0E-4E95-96DA-6E690EF84F64}"/>
    <cellStyle name="Entrada 4 2 3 2 4" xfId="8480" xr:uid="{DF954799-0BA8-4F4E-85B5-4D4EC2C697D1}"/>
    <cellStyle name="Entrada 4 2 3 2 4 2" xfId="8481" xr:uid="{62B52698-D26B-4293-A478-69125E45178D}"/>
    <cellStyle name="Entrada 4 2 3 2 4 2 2" xfId="8482" xr:uid="{73154FE3-4E06-4C53-88B3-89EE6FCFDC7E}"/>
    <cellStyle name="Entrada 4 2 3 2 4 3" xfId="8483" xr:uid="{4C740D91-E547-4160-BDB5-10BEB0E9207D}"/>
    <cellStyle name="Entrada 4 2 3 2 5" xfId="8484" xr:uid="{2B4DBBAB-7189-4B67-9E4C-80E688D7D7B0}"/>
    <cellStyle name="Entrada 4 2 3 3" xfId="8485" xr:uid="{752B2EFF-FF3D-42B3-A268-7023C5FB3325}"/>
    <cellStyle name="Entrada 4 2 3 3 2" xfId="8486" xr:uid="{0088012A-748C-48F4-8786-DFCEE7818659}"/>
    <cellStyle name="Entrada 4 2 3 3 2 2" xfId="8487" xr:uid="{E5D8428D-556A-4647-9E27-85F53F58CFCD}"/>
    <cellStyle name="Entrada 4 2 3 3 2 2 2" xfId="8488" xr:uid="{4D6D292D-B94D-418A-8DB0-649BED40A6F2}"/>
    <cellStyle name="Entrada 4 2 3 3 2 3" xfId="8489" xr:uid="{73FC15FB-883B-4B3A-B11D-829D233F06B8}"/>
    <cellStyle name="Entrada 4 2 3 3 3" xfId="8490" xr:uid="{CD4E48CB-A5D4-4B7B-BB97-7C1D2864AB71}"/>
    <cellStyle name="Entrada 4 2 3 3 3 2" xfId="8491" xr:uid="{C42B358D-0B2D-4DFE-935D-160046DB8FB1}"/>
    <cellStyle name="Entrada 4 2 3 3 3 2 2" xfId="8492" xr:uid="{CFC55634-8FFB-4825-87AE-62EB3F0C736A}"/>
    <cellStyle name="Entrada 4 2 3 3 3 3" xfId="8493" xr:uid="{76559CDB-1DC0-4AC0-8655-A1AA84AA795B}"/>
    <cellStyle name="Entrada 4 2 3 3 4" xfId="8494" xr:uid="{FB643EB6-961B-41FC-B4E4-A92632419C04}"/>
    <cellStyle name="Entrada 4 2 3 4" xfId="8495" xr:uid="{B7C22849-A625-4972-B1AE-8D641502F2F2}"/>
    <cellStyle name="Entrada 4 2 3 4 2" xfId="8496" xr:uid="{FCDFE993-6633-46BD-8B9F-82D4905DEF8D}"/>
    <cellStyle name="Entrada 4 2 3 4 2 2" xfId="8497" xr:uid="{76566991-E5A8-4E0A-8960-9A94B5BB9AF6}"/>
    <cellStyle name="Entrada 4 2 3 4 3" xfId="8498" xr:uid="{31EE1EF3-8642-4BB3-B7C5-ECD637D04756}"/>
    <cellStyle name="Entrada 4 2 3 5" xfId="8499" xr:uid="{9F5E5306-7B9B-4F52-8599-0BF99487FCE7}"/>
    <cellStyle name="Entrada 4 2 3 5 2" xfId="8500" xr:uid="{62F319FC-960A-4763-9905-F9BBBA75EC33}"/>
    <cellStyle name="Entrada 4 2 3 5 2 2" xfId="8501" xr:uid="{4E73907C-3AE9-4701-A3AF-09061B7F1D33}"/>
    <cellStyle name="Entrada 4 2 3 5 3" xfId="8502" xr:uid="{941AA7B4-61BD-408E-B2AF-5757D23C2E37}"/>
    <cellStyle name="Entrada 4 2 3 6" xfId="8503" xr:uid="{DBBE2A59-A296-459E-B223-E6E0A2F6301F}"/>
    <cellStyle name="Entrada 4 2 4" xfId="8504" xr:uid="{A050CD3C-F8E9-4323-BC24-0C9AE57C5C0C}"/>
    <cellStyle name="Entrada 4 2 4 2" xfId="8505" xr:uid="{43ABC8EB-82DF-4664-A3FF-772A0893D03F}"/>
    <cellStyle name="Entrada 4 2 4 2 2" xfId="8506" xr:uid="{70D5EA53-E0E9-454C-8ABB-F359A25D86CE}"/>
    <cellStyle name="Entrada 4 2 4 2 2 2" xfId="8507" xr:uid="{E875EC84-E1B1-4177-B7BD-5621D0B595B3}"/>
    <cellStyle name="Entrada 4 2 4 2 2 2 2" xfId="8508" xr:uid="{9B546051-E9F8-4A9C-952A-D0A76E706DEA}"/>
    <cellStyle name="Entrada 4 2 4 2 2 3" xfId="8509" xr:uid="{EA013D1C-8EBA-4CE4-BDFC-A3931A787B49}"/>
    <cellStyle name="Entrada 4 2 4 2 3" xfId="8510" xr:uid="{F3C5C3C8-EED7-44EE-A8A1-CE7E6D38B5FF}"/>
    <cellStyle name="Entrada 4 2 4 2 3 2" xfId="8511" xr:uid="{0E9C20D1-5EA1-48BB-9319-E558A0CB9FDD}"/>
    <cellStyle name="Entrada 4 2 4 2 3 2 2" xfId="8512" xr:uid="{26E9A109-A433-4F0D-8C04-5262848312BF}"/>
    <cellStyle name="Entrada 4 2 4 2 3 3" xfId="8513" xr:uid="{E7A27271-2C7D-4FFC-B0BA-2DFAEE752356}"/>
    <cellStyle name="Entrada 4 2 4 2 4" xfId="8514" xr:uid="{44FC0D88-6978-4AE7-8E97-8EAC00393919}"/>
    <cellStyle name="Entrada 4 2 4 3" xfId="8515" xr:uid="{FC4D123E-899C-4898-9E10-C97E450C5592}"/>
    <cellStyle name="Entrada 4 2 4 3 2" xfId="8516" xr:uid="{CBFED7C5-AFEF-457A-8022-B89E96CA09ED}"/>
    <cellStyle name="Entrada 4 2 4 3 2 2" xfId="8517" xr:uid="{E249B816-A185-4A9E-B6FD-7C85193661F8}"/>
    <cellStyle name="Entrada 4 2 4 3 3" xfId="8518" xr:uid="{B4026273-C55B-4396-97A0-DDB39339233E}"/>
    <cellStyle name="Entrada 4 2 4 4" xfId="8519" xr:uid="{F3B14C81-7C6E-4A11-B554-0B93149B8EC4}"/>
    <cellStyle name="Entrada 4 2 4 4 2" xfId="8520" xr:uid="{102733E4-6361-4F81-A1A6-4097B57B1C8B}"/>
    <cellStyle name="Entrada 4 2 4 4 2 2" xfId="8521" xr:uid="{A647C886-F472-432B-8384-B3A25EBD234B}"/>
    <cellStyle name="Entrada 4 2 4 4 3" xfId="8522" xr:uid="{AB249BE7-03E2-4188-9C61-51CF5A3D405D}"/>
    <cellStyle name="Entrada 4 2 4 5" xfId="8523" xr:uid="{0B85C456-01FD-4627-AA21-A4944331F633}"/>
    <cellStyle name="Entrada 4 2 5" xfId="8524" xr:uid="{4FFDEC20-16D8-4CCA-B75B-6EAE363EE26C}"/>
    <cellStyle name="Entrada 4 2 5 2" xfId="8525" xr:uid="{2F149CC0-C449-4669-ACA6-8B167375B688}"/>
    <cellStyle name="Entrada 4 2 5 2 2" xfId="8526" xr:uid="{9ACAFDB5-DA32-4A09-9AE0-0530EECB2DB3}"/>
    <cellStyle name="Entrada 4 2 5 2 2 2" xfId="8527" xr:uid="{FABA85F9-70B8-4B68-BA16-20D5D2A4EBE2}"/>
    <cellStyle name="Entrada 4 2 5 2 3" xfId="8528" xr:uid="{D26F2134-8B9D-468E-8710-4FAA97365742}"/>
    <cellStyle name="Entrada 4 2 5 3" xfId="8529" xr:uid="{16293D7E-BBDF-4D2F-AFA5-2584C8137861}"/>
    <cellStyle name="Entrada 4 2 5 3 2" xfId="8530" xr:uid="{5042D96B-B7B1-48D2-8B2F-9151380E0164}"/>
    <cellStyle name="Entrada 4 2 5 3 2 2" xfId="8531" xr:uid="{FE162B94-C435-4ADE-8AF6-D9EEDD2318B3}"/>
    <cellStyle name="Entrada 4 2 5 3 3" xfId="8532" xr:uid="{6A1FAA75-5DBA-4174-9935-7BBA1EBF74F2}"/>
    <cellStyle name="Entrada 4 2 5 4" xfId="8533" xr:uid="{A18EF20A-18F6-4D33-A1BE-51C1DDE87ED7}"/>
    <cellStyle name="Entrada 4 2 6" xfId="8534" xr:uid="{693A4BEB-BCF8-4B06-AF26-E787F320383B}"/>
    <cellStyle name="Entrada 4 2 6 2" xfId="8535" xr:uid="{DF8B731F-93D7-492D-964F-84EDA595966C}"/>
    <cellStyle name="Entrada 4 2 6 2 2" xfId="8536" xr:uid="{6D78680A-B927-4052-8F63-9FC87B8FE02B}"/>
    <cellStyle name="Entrada 4 2 6 3" xfId="8537" xr:uid="{559B1FB2-5C6B-4D89-A259-B37098FD321E}"/>
    <cellStyle name="Entrada 4 2 7" xfId="8538" xr:uid="{7797044A-92A0-4A06-A0AA-DA0E73A02AD6}"/>
    <cellStyle name="Entrada 4 2 7 2" xfId="8539" xr:uid="{A564F035-7541-4284-874E-C097BABF8251}"/>
    <cellStyle name="Entrada 4 2 7 2 2" xfId="8540" xr:uid="{EF3073C6-EA60-44E5-A82F-1E466075FCAC}"/>
    <cellStyle name="Entrada 4 2 7 3" xfId="8541" xr:uid="{D61B37D2-2B26-404E-8C24-E624C7608ED6}"/>
    <cellStyle name="Entrada 4 2 8" xfId="8542" xr:uid="{BBBFB1F2-8F61-4880-A087-35E9FA9A4FFA}"/>
    <cellStyle name="Entrada 4 3" xfId="8543" xr:uid="{D3B33D6E-9F95-401E-89D6-77F33C94C193}"/>
    <cellStyle name="Entrada 4 3 2" xfId="8544" xr:uid="{4BA7772C-1EDE-47BB-BD54-E9E40D724EC0}"/>
    <cellStyle name="Entrada 4 3 2 2" xfId="8545" xr:uid="{BACABBBD-96BC-4A23-A528-47E53C2F093D}"/>
    <cellStyle name="Entrada 4 3 2 2 2" xfId="8546" xr:uid="{96EFC3BA-A877-43B5-B843-AC075A33783B}"/>
    <cellStyle name="Entrada 4 3 2 2 2 2" xfId="8547" xr:uid="{2CBD58A9-7E90-427F-A0EC-92FDA6E155C3}"/>
    <cellStyle name="Entrada 4 3 2 2 2 2 2" xfId="8548" xr:uid="{8FC11E9F-3014-4C29-9197-5DB08EF47C70}"/>
    <cellStyle name="Entrada 4 3 2 2 2 2 2 2" xfId="8549" xr:uid="{7F6AC7E5-23C0-4A26-AC69-B12A71771F39}"/>
    <cellStyle name="Entrada 4 3 2 2 2 2 3" xfId="8550" xr:uid="{C028BC31-8A77-45DB-8B55-EFB1CD646295}"/>
    <cellStyle name="Entrada 4 3 2 2 2 3" xfId="8551" xr:uid="{E9D46600-624B-47F2-9436-B22FBF695C01}"/>
    <cellStyle name="Entrada 4 3 2 2 2 3 2" xfId="8552" xr:uid="{AB6AF314-CFCE-4EA1-84C3-324740B7E951}"/>
    <cellStyle name="Entrada 4 3 2 2 2 3 2 2" xfId="8553" xr:uid="{7BB4E3C8-93A7-4894-BFA2-6583101433D6}"/>
    <cellStyle name="Entrada 4 3 2 2 2 3 3" xfId="8554" xr:uid="{5110AD64-B7A8-46D6-B1C9-B6F521A514B7}"/>
    <cellStyle name="Entrada 4 3 2 2 2 4" xfId="8555" xr:uid="{7B98C1DA-B3C7-4FC6-A655-A577A4E56F71}"/>
    <cellStyle name="Entrada 4 3 2 2 3" xfId="8556" xr:uid="{10D9163D-92B1-4BB4-8B99-0417B6F816E4}"/>
    <cellStyle name="Entrada 4 3 2 2 3 2" xfId="8557" xr:uid="{7889BD20-FF1A-4BA6-8527-FC0946886998}"/>
    <cellStyle name="Entrada 4 3 2 2 3 2 2" xfId="8558" xr:uid="{8030AAC1-BCFC-46FE-815F-2E5EE5AF2E3B}"/>
    <cellStyle name="Entrada 4 3 2 2 3 3" xfId="8559" xr:uid="{5C6C08F1-4CE8-41BF-81EC-02459840D0E6}"/>
    <cellStyle name="Entrada 4 3 2 2 4" xfId="8560" xr:uid="{2DC58344-9DA9-4168-8A14-7DFE0ADE184E}"/>
    <cellStyle name="Entrada 4 3 2 2 4 2" xfId="8561" xr:uid="{63022B8E-A0FE-401B-A1B9-ABB7B4C7E0BC}"/>
    <cellStyle name="Entrada 4 3 2 2 4 2 2" xfId="8562" xr:uid="{18C6B57D-A0B3-47ED-8C8C-6EC3A0FA414A}"/>
    <cellStyle name="Entrada 4 3 2 2 4 3" xfId="8563" xr:uid="{7BC1419E-DB31-483D-81EF-C01FC2BCD593}"/>
    <cellStyle name="Entrada 4 3 2 2 5" xfId="8564" xr:uid="{0D0E9C53-592B-40B8-A1F7-708F047343AA}"/>
    <cellStyle name="Entrada 4 3 2 3" xfId="8565" xr:uid="{3B350A20-C26B-4694-B7A8-93CBBAFE2C34}"/>
    <cellStyle name="Entrada 4 3 2 3 2" xfId="8566" xr:uid="{73823566-D3F1-4C09-BBB9-65B72391E1FA}"/>
    <cellStyle name="Entrada 4 3 2 3 2 2" xfId="8567" xr:uid="{46477549-6EBE-4665-81BC-6EB0B39B1F01}"/>
    <cellStyle name="Entrada 4 3 2 3 2 2 2" xfId="8568" xr:uid="{8FC968D5-5084-4362-A0F5-64C1608856C6}"/>
    <cellStyle name="Entrada 4 3 2 3 2 3" xfId="8569" xr:uid="{BEB1595B-E03D-4690-982D-779706CEBCA0}"/>
    <cellStyle name="Entrada 4 3 2 3 3" xfId="8570" xr:uid="{9748E6C3-645B-4DF4-A814-D5BB88963DBB}"/>
    <cellStyle name="Entrada 4 3 2 3 3 2" xfId="8571" xr:uid="{7E36BAB4-A948-4659-88AB-965041AD009A}"/>
    <cellStyle name="Entrada 4 3 2 3 3 2 2" xfId="8572" xr:uid="{E954B26D-0948-4A68-BA35-2E6CBD220231}"/>
    <cellStyle name="Entrada 4 3 2 3 3 3" xfId="8573" xr:uid="{4E5AECDD-3043-427A-9619-8FCBF7895BEE}"/>
    <cellStyle name="Entrada 4 3 2 3 4" xfId="8574" xr:uid="{7B1DE658-CAC2-4906-93ED-ED1D4C9CB460}"/>
    <cellStyle name="Entrada 4 3 2 4" xfId="8575" xr:uid="{D802BDA3-2956-40F1-85C7-6CC57C87A9D4}"/>
    <cellStyle name="Entrada 4 3 2 4 2" xfId="8576" xr:uid="{AC448F2E-D6EC-4B40-B297-83A90C8AE03C}"/>
    <cellStyle name="Entrada 4 3 2 4 2 2" xfId="8577" xr:uid="{89AB19BF-0516-4FFB-911E-162BC6672C4A}"/>
    <cellStyle name="Entrada 4 3 2 4 3" xfId="8578" xr:uid="{B325D36D-B808-4591-946C-93A4190B9215}"/>
    <cellStyle name="Entrada 4 3 2 5" xfId="8579" xr:uid="{D4786660-C215-4E97-9507-348DD4DBE66B}"/>
    <cellStyle name="Entrada 4 3 2 5 2" xfId="8580" xr:uid="{790ED968-7606-4CE8-955F-D8EDA8599854}"/>
    <cellStyle name="Entrada 4 3 2 5 2 2" xfId="8581" xr:uid="{D7D490E2-E321-42F1-A549-10BB7603C7D9}"/>
    <cellStyle name="Entrada 4 3 2 5 3" xfId="8582" xr:uid="{E6985974-4868-42FE-A3E3-5192297685FC}"/>
    <cellStyle name="Entrada 4 3 2 6" xfId="8583" xr:uid="{7EE79CFA-4E34-4BA8-BAB9-0AD69C66BEF7}"/>
    <cellStyle name="Entrada 4 3 3" xfId="8584" xr:uid="{848C63BC-D287-4619-AE71-A689158F08EC}"/>
    <cellStyle name="Entrada 4 3 3 2" xfId="8585" xr:uid="{CD3BD8B8-CE28-477B-9A3E-0E089B98D688}"/>
    <cellStyle name="Entrada 4 3 3 2 2" xfId="8586" xr:uid="{0CE46404-60C9-49D8-86F8-87F5E01C38D3}"/>
    <cellStyle name="Entrada 4 3 3 2 2 2" xfId="8587" xr:uid="{33B17F0C-2402-44B9-A99F-C087EFF5B67A}"/>
    <cellStyle name="Entrada 4 3 3 2 2 2 2" xfId="8588" xr:uid="{33C43405-B16C-4314-B876-E8863197CD69}"/>
    <cellStyle name="Entrada 4 3 3 2 2 3" xfId="8589" xr:uid="{6A9C6A77-B297-42E3-84AF-0CB04743AED5}"/>
    <cellStyle name="Entrada 4 3 3 2 3" xfId="8590" xr:uid="{3B710279-578D-46CA-A2DC-8533CAF16732}"/>
    <cellStyle name="Entrada 4 3 3 2 3 2" xfId="8591" xr:uid="{65C441AC-D428-410B-A060-3A0A7F5F523F}"/>
    <cellStyle name="Entrada 4 3 3 2 3 2 2" xfId="8592" xr:uid="{59B97FE5-B4C2-4498-AA13-A8007B4E90C6}"/>
    <cellStyle name="Entrada 4 3 3 2 3 3" xfId="8593" xr:uid="{D5F581E0-47F9-4AE5-ACE6-86EE11BBDF97}"/>
    <cellStyle name="Entrada 4 3 3 2 4" xfId="8594" xr:uid="{86855095-AB00-4374-92AE-5504E1646E2F}"/>
    <cellStyle name="Entrada 4 3 3 3" xfId="8595" xr:uid="{8953F141-F5E9-439E-9C3E-BBAEA4FF8D30}"/>
    <cellStyle name="Entrada 4 3 3 3 2" xfId="8596" xr:uid="{F95B5D01-466C-4CC3-8E30-737C61BAAED5}"/>
    <cellStyle name="Entrada 4 3 3 3 2 2" xfId="8597" xr:uid="{48C941B2-D200-4CB9-941C-7C29CA86395F}"/>
    <cellStyle name="Entrada 4 3 3 3 3" xfId="8598" xr:uid="{C5421850-C7F0-49D8-9DB0-8C12CB0C7D2C}"/>
    <cellStyle name="Entrada 4 3 3 4" xfId="8599" xr:uid="{F9DC9842-E989-43ED-AD5D-D1984DE983A3}"/>
    <cellStyle name="Entrada 4 3 3 4 2" xfId="8600" xr:uid="{2CA0AED5-F05F-49E9-B600-3F1B3082BD6C}"/>
    <cellStyle name="Entrada 4 3 3 4 2 2" xfId="8601" xr:uid="{B65705F5-7336-428E-B21E-E765F4CFDFF3}"/>
    <cellStyle name="Entrada 4 3 3 4 3" xfId="8602" xr:uid="{375942EF-731D-4665-8B15-EE4BCFFD33F3}"/>
    <cellStyle name="Entrada 4 3 3 5" xfId="8603" xr:uid="{A17DD42A-E300-46E4-84BC-8D340CE71BD1}"/>
    <cellStyle name="Entrada 4 3 4" xfId="8604" xr:uid="{E39C0370-458A-4994-AC41-CE8C69574B50}"/>
    <cellStyle name="Entrada 4 3 4 2" xfId="8605" xr:uid="{351A4DF7-B9A9-4523-9C85-8CEAC75EEBF2}"/>
    <cellStyle name="Entrada 4 3 4 2 2" xfId="8606" xr:uid="{1F3037FA-0182-4D2F-9641-BE82C6C97683}"/>
    <cellStyle name="Entrada 4 3 4 2 2 2" xfId="8607" xr:uid="{B3EB47CC-6B1B-4E7A-9FA4-16C1906CD177}"/>
    <cellStyle name="Entrada 4 3 4 2 3" xfId="8608" xr:uid="{D2A4F98F-74C8-4178-9875-044B2A1D7BB0}"/>
    <cellStyle name="Entrada 4 3 4 3" xfId="8609" xr:uid="{CA30D163-ABD1-41A8-B350-6BBFCC701E50}"/>
    <cellStyle name="Entrada 4 3 4 3 2" xfId="8610" xr:uid="{E646F836-9B9A-4C99-B739-3CADBDB64279}"/>
    <cellStyle name="Entrada 4 3 4 3 2 2" xfId="8611" xr:uid="{32862A94-BA52-4616-9942-164B45CE84F3}"/>
    <cellStyle name="Entrada 4 3 4 3 3" xfId="8612" xr:uid="{7ADBD93E-C4EC-434B-BD63-3C446D7D8F5E}"/>
    <cellStyle name="Entrada 4 3 4 4" xfId="8613" xr:uid="{434C6A18-AB9C-44D1-92EF-3615B697E1AB}"/>
    <cellStyle name="Entrada 4 3 5" xfId="8614" xr:uid="{3D568001-3C03-46CF-BBF1-F8E7964B90BF}"/>
    <cellStyle name="Entrada 4 3 5 2" xfId="8615" xr:uid="{8C128AE3-DFD8-431D-BA10-5C8A30A85096}"/>
    <cellStyle name="Entrada 4 3 5 2 2" xfId="8616" xr:uid="{32E4E523-2FA6-42AC-8AE7-43CEECAFC62E}"/>
    <cellStyle name="Entrada 4 3 5 3" xfId="8617" xr:uid="{A396C828-40DC-4E4E-9AC2-DF4968FA96C8}"/>
    <cellStyle name="Entrada 4 3 6" xfId="8618" xr:uid="{079C2434-0819-40C1-B8D6-90FB4CFC446E}"/>
    <cellStyle name="Entrada 4 3 6 2" xfId="8619" xr:uid="{D175234F-9518-45F7-9CA4-590707F39248}"/>
    <cellStyle name="Entrada 4 3 6 2 2" xfId="8620" xr:uid="{D48CD2AC-ACCD-4EDE-A018-C021796C0D9D}"/>
    <cellStyle name="Entrada 4 3 6 3" xfId="8621" xr:uid="{CB2CDA98-694D-4228-9504-D7B595B772E0}"/>
    <cellStyle name="Entrada 4 3 7" xfId="8622" xr:uid="{8FF9459E-DD78-4E11-A514-BB87E5E95101}"/>
    <cellStyle name="Entrada 4 4" xfId="8623" xr:uid="{91292E1E-AB9B-4C79-8C6E-CA8AE20CFD94}"/>
    <cellStyle name="Entrada 4 4 2" xfId="8624" xr:uid="{AFBDD1CF-D7F9-4208-AE97-B557C31FF89A}"/>
    <cellStyle name="Entrada 4 4 2 2" xfId="8625" xr:uid="{B28FD211-8778-45D7-87A6-B897437CEE5C}"/>
    <cellStyle name="Entrada 4 4 2 2 2" xfId="8626" xr:uid="{9C08BC7F-F632-4F8C-A918-244CA40A824D}"/>
    <cellStyle name="Entrada 4 4 2 2 2 2" xfId="8627" xr:uid="{6694D860-F254-4A25-AA7F-B10167D4B47D}"/>
    <cellStyle name="Entrada 4 4 2 2 2 2 2" xfId="8628" xr:uid="{614B434A-FDA6-4C9E-A3D2-215407600D0B}"/>
    <cellStyle name="Entrada 4 4 2 2 2 3" xfId="8629" xr:uid="{9653B627-DF9E-4AB1-817E-398980B93685}"/>
    <cellStyle name="Entrada 4 4 2 2 3" xfId="8630" xr:uid="{689F7B19-DC78-4E48-9A36-DBDFA3C38BF9}"/>
    <cellStyle name="Entrada 4 4 2 2 3 2" xfId="8631" xr:uid="{BF284D9A-174A-415C-826F-8C6EA5FAAE86}"/>
    <cellStyle name="Entrada 4 4 2 2 3 2 2" xfId="8632" xr:uid="{4499739B-0FC5-4A8E-9522-FAE03B2C487D}"/>
    <cellStyle name="Entrada 4 4 2 2 3 3" xfId="8633" xr:uid="{953E5014-B1CB-4436-A6AC-64857014E79A}"/>
    <cellStyle name="Entrada 4 4 2 2 4" xfId="8634" xr:uid="{7C186E5E-6D1C-48EF-9CE7-2DEB9A5C2366}"/>
    <cellStyle name="Entrada 4 4 2 3" xfId="8635" xr:uid="{E9A6A37B-325B-4252-AEEC-DE01E4CED9AB}"/>
    <cellStyle name="Entrada 4 4 2 3 2" xfId="8636" xr:uid="{FEA8C377-5BED-4EC7-8E6E-A36730EE0E08}"/>
    <cellStyle name="Entrada 4 4 2 3 2 2" xfId="8637" xr:uid="{1683BE73-3486-421A-9D84-809709A1B462}"/>
    <cellStyle name="Entrada 4 4 2 3 3" xfId="8638" xr:uid="{F23D1717-D0B8-428B-A37C-E5B9389DB58B}"/>
    <cellStyle name="Entrada 4 4 2 4" xfId="8639" xr:uid="{EA061C32-E663-4A74-8E00-60E24A7B3A9A}"/>
    <cellStyle name="Entrada 4 4 2 4 2" xfId="8640" xr:uid="{417192DC-8843-47B2-932E-A5C4D21B06E0}"/>
    <cellStyle name="Entrada 4 4 2 4 2 2" xfId="8641" xr:uid="{058E948F-2C60-41E3-BF7A-A5B656A848AF}"/>
    <cellStyle name="Entrada 4 4 2 4 3" xfId="8642" xr:uid="{CDA08289-D3D6-465B-9E44-B56A58682C55}"/>
    <cellStyle name="Entrada 4 4 2 5" xfId="8643" xr:uid="{E6904D32-59F3-4EBB-8A80-84B6BF1022D2}"/>
    <cellStyle name="Entrada 4 4 3" xfId="8644" xr:uid="{9007F3E2-35B7-4936-AEB6-83592782C773}"/>
    <cellStyle name="Entrada 4 4 3 2" xfId="8645" xr:uid="{6DDDC7CF-E4AA-48F2-A5EF-015C295171E7}"/>
    <cellStyle name="Entrada 4 4 3 2 2" xfId="8646" xr:uid="{3E82272B-7486-4D0D-B739-08A03F59690D}"/>
    <cellStyle name="Entrada 4 4 3 2 2 2" xfId="8647" xr:uid="{47E5811E-D648-46B3-B882-7B382B6CDB4E}"/>
    <cellStyle name="Entrada 4 4 3 2 3" xfId="8648" xr:uid="{EFF972E9-FD2E-4BD6-902F-E74B54175CFC}"/>
    <cellStyle name="Entrada 4 4 3 3" xfId="8649" xr:uid="{D746BF03-1796-4164-8397-A4F4694818C3}"/>
    <cellStyle name="Entrada 4 4 3 3 2" xfId="8650" xr:uid="{D3FC2FB9-08D2-4464-A73F-E610C7EBF13D}"/>
    <cellStyle name="Entrada 4 4 3 3 2 2" xfId="8651" xr:uid="{31227283-9E96-46FD-B6B0-64BD0D65D546}"/>
    <cellStyle name="Entrada 4 4 3 3 3" xfId="8652" xr:uid="{FE5A1926-B97F-496B-B6DA-DBF9A073D6C4}"/>
    <cellStyle name="Entrada 4 4 3 4" xfId="8653" xr:uid="{CEEE7E24-5E11-45A2-B6B9-A6B827C0276A}"/>
    <cellStyle name="Entrada 4 4 4" xfId="8654" xr:uid="{5DEB3764-D4C5-4FC5-A4F4-6A243C2E2B8F}"/>
    <cellStyle name="Entrada 4 4 4 2" xfId="8655" xr:uid="{6436799E-99F9-4D59-A9CB-8686A2B1CC55}"/>
    <cellStyle name="Entrada 4 4 4 2 2" xfId="8656" xr:uid="{8B8CF891-1516-4AB0-8EEB-E59B041C5BF6}"/>
    <cellStyle name="Entrada 4 4 4 3" xfId="8657" xr:uid="{8BB68AC2-0B35-43E4-8EEE-AD11E042F3BE}"/>
    <cellStyle name="Entrada 4 4 5" xfId="8658" xr:uid="{E6BDBD2B-5F46-4ECB-ACE7-4E5DB72E97FF}"/>
    <cellStyle name="Entrada 4 4 5 2" xfId="8659" xr:uid="{98AAA17A-6FEF-4AE6-8C95-623E80456F1C}"/>
    <cellStyle name="Entrada 4 4 5 2 2" xfId="8660" xr:uid="{358A4606-59CF-4FCF-9583-B1EF37B1EBCC}"/>
    <cellStyle name="Entrada 4 4 5 3" xfId="8661" xr:uid="{7CFC520B-11E1-4C41-A699-728EFB74885C}"/>
    <cellStyle name="Entrada 4 4 6" xfId="8662" xr:uid="{F477799C-7923-435F-B11F-F4F954205426}"/>
    <cellStyle name="Entrada 4 5" xfId="8663" xr:uid="{CF42A26B-5620-4336-BFCE-91826DC520E7}"/>
    <cellStyle name="Entrada 4 5 2" xfId="8664" xr:uid="{A5DB88D8-9D11-4884-A204-682AAA7DC504}"/>
    <cellStyle name="Entrada 4 5 2 2" xfId="8665" xr:uid="{773B1002-BE0C-4223-AFB7-B5890696558D}"/>
    <cellStyle name="Entrada 4 5 2 2 2" xfId="8666" xr:uid="{0E5EDDCD-DF5A-476C-BA3B-9F816CF60CAA}"/>
    <cellStyle name="Entrada 4 5 2 2 2 2" xfId="8667" xr:uid="{A68F72DC-90EB-4904-ACBB-1A59B96882E9}"/>
    <cellStyle name="Entrada 4 5 2 2 3" xfId="8668" xr:uid="{9D02ED41-AE74-4EE3-B1FB-0697144E4480}"/>
    <cellStyle name="Entrada 4 5 2 3" xfId="8669" xr:uid="{0411C32E-78EA-4FBC-A669-346A088C75F5}"/>
    <cellStyle name="Entrada 4 5 2 3 2" xfId="8670" xr:uid="{D08A6A2A-6A3F-4F3B-BA1E-6120DFD2E370}"/>
    <cellStyle name="Entrada 4 5 2 3 2 2" xfId="8671" xr:uid="{5F3AC969-851E-49B0-9B33-F4C03F144307}"/>
    <cellStyle name="Entrada 4 5 2 3 3" xfId="8672" xr:uid="{94BB25C3-B727-42BC-BA8C-632431B16DE3}"/>
    <cellStyle name="Entrada 4 5 2 4" xfId="8673" xr:uid="{D6600EF1-5A68-4FAD-86FB-2E2AF429A47A}"/>
    <cellStyle name="Entrada 4 5 3" xfId="8674" xr:uid="{16275DD4-CF04-440C-AA8A-28E9D2CB3868}"/>
    <cellStyle name="Entrada 4 5 3 2" xfId="8675" xr:uid="{C812E7A4-6EA3-4C4A-A09C-308391ACABC3}"/>
    <cellStyle name="Entrada 4 5 3 2 2" xfId="8676" xr:uid="{2CB7B352-2636-4165-88D0-7D7346D33551}"/>
    <cellStyle name="Entrada 4 5 3 3" xfId="8677" xr:uid="{27993E61-7D6A-4560-83BB-7A0F8D09A077}"/>
    <cellStyle name="Entrada 4 5 4" xfId="8678" xr:uid="{997BE496-7D24-4876-835D-EDC766589A7C}"/>
    <cellStyle name="Entrada 4 5 4 2" xfId="8679" xr:uid="{54326911-11FA-41ED-93A4-6CE42BB3B8C8}"/>
    <cellStyle name="Entrada 4 5 4 2 2" xfId="8680" xr:uid="{290EADE2-3004-40ED-9E24-5A4F6901E073}"/>
    <cellStyle name="Entrada 4 5 4 3" xfId="8681" xr:uid="{BC801894-7629-4BA3-8605-72ACC8F44DF2}"/>
    <cellStyle name="Entrada 4 5 5" xfId="8682" xr:uid="{7E6F4BA2-9DF4-4E52-946D-AEB3BE903E78}"/>
    <cellStyle name="Entrada 4 6" xfId="8683" xr:uid="{A7937300-1AA9-40D8-829A-A6146C350282}"/>
    <cellStyle name="Entrada 4 6 2" xfId="8684" xr:uid="{60F3E37D-2AD7-4C1E-A017-9F294A29FE9A}"/>
    <cellStyle name="Entrada 4 6 2 2" xfId="8685" xr:uid="{D4ABED9D-9C6C-4CDA-9601-80B394175B41}"/>
    <cellStyle name="Entrada 4 6 2 2 2" xfId="8686" xr:uid="{83538E07-7902-463E-9061-8777237F98DB}"/>
    <cellStyle name="Entrada 4 6 2 3" xfId="8687" xr:uid="{0E5CE15C-1A03-4F6A-9E8B-6139A54E1A4B}"/>
    <cellStyle name="Entrada 4 6 3" xfId="8688" xr:uid="{EF9492F4-0BA8-4818-B3E0-46436D38E8A7}"/>
    <cellStyle name="Entrada 4 6 3 2" xfId="8689" xr:uid="{BCE795D2-CD39-4A82-92AF-2A89EE13BC8D}"/>
    <cellStyle name="Entrada 4 6 3 2 2" xfId="8690" xr:uid="{2C1224D1-F44F-4EDD-94F0-79A52EBFD621}"/>
    <cellStyle name="Entrada 4 6 3 3" xfId="8691" xr:uid="{1A31A2AB-A8BF-4C14-8FF1-00E78DDFE28D}"/>
    <cellStyle name="Entrada 4 6 4" xfId="8692" xr:uid="{4F76590E-1634-4340-84EA-665377AAFCAA}"/>
    <cellStyle name="Entrada 4 7" xfId="8693" xr:uid="{8C0E5EE4-AFCC-4845-838A-E898E2AD5885}"/>
    <cellStyle name="Entrada 4 7 2" xfId="8694" xr:uid="{D12F436C-006A-4B2D-ACA3-5A44D36E4709}"/>
    <cellStyle name="Entrada 4 7 2 2" xfId="8695" xr:uid="{29A81AD2-CC88-4072-BD24-48D35E0A0567}"/>
    <cellStyle name="Entrada 4 7 3" xfId="8696" xr:uid="{E35FB23B-5699-4343-8E88-8FB4B92559FD}"/>
    <cellStyle name="Entrada 4 8" xfId="8697" xr:uid="{C3C36B67-97EE-4DD2-A56F-8168A0BC7EB6}"/>
    <cellStyle name="Entrada 4 8 2" xfId="8698" xr:uid="{AE21EAD4-4595-4E76-A7F1-A71D73E7D59C}"/>
    <cellStyle name="Entrada 4 8 2 2" xfId="8699" xr:uid="{4EE379F2-8C1B-47EA-A408-6D26A44EE4C8}"/>
    <cellStyle name="Entrada 4 8 3" xfId="8700" xr:uid="{E8654487-C044-4F3C-AE57-24B5AE13B841}"/>
    <cellStyle name="Entrada 4 9" xfId="8701" xr:uid="{F1E6085B-25B2-409E-92F8-C53095259667}"/>
    <cellStyle name="Entrada 5" xfId="8702" xr:uid="{EDCFA4ED-E4A3-4BED-AA76-0DE2B406B746}"/>
    <cellStyle name="Entrada 5 2" xfId="8703" xr:uid="{9E2C156F-0773-4EE7-AFA9-4A5953791293}"/>
    <cellStyle name="Entrada 5 2 2" xfId="8704" xr:uid="{0DD44C5D-ED3A-4DB5-9BA3-CFEC07E77829}"/>
    <cellStyle name="Entrada 5 2 2 2" xfId="8705" xr:uid="{DEFD37B0-871B-4170-96B3-B76494423E8B}"/>
    <cellStyle name="Entrada 5 2 2 2 2" xfId="8706" xr:uid="{6EBD25B4-7366-4664-84D8-2BA712FA22BB}"/>
    <cellStyle name="Entrada 5 2 2 2 2 2" xfId="8707" xr:uid="{EC0E8132-8460-491C-8CFA-FA1A6B411645}"/>
    <cellStyle name="Entrada 5 2 2 2 2 2 2" xfId="8708" xr:uid="{9D9ABE2E-00D1-4197-9DAA-AC7540BE3654}"/>
    <cellStyle name="Entrada 5 2 2 2 2 2 2 2" xfId="8709" xr:uid="{B6D2FFBD-E4F0-431B-8EA3-5830DE464827}"/>
    <cellStyle name="Entrada 5 2 2 2 2 2 2 2 2" xfId="8710" xr:uid="{2093ACB5-872D-449C-9244-DCADA7CF8C79}"/>
    <cellStyle name="Entrada 5 2 2 2 2 2 2 3" xfId="8711" xr:uid="{F96812F9-B7DF-4328-8D1D-4C5111CAA770}"/>
    <cellStyle name="Entrada 5 2 2 2 2 2 3" xfId="8712" xr:uid="{4E6CA12A-CE80-47B8-B199-DE9396EAB774}"/>
    <cellStyle name="Entrada 5 2 2 2 2 2 3 2" xfId="8713" xr:uid="{BE47FBCC-EF76-45C1-ABE7-C73A917B3FC5}"/>
    <cellStyle name="Entrada 5 2 2 2 2 2 3 2 2" xfId="8714" xr:uid="{275335F0-CDC1-482E-AF6E-D6830D850F2D}"/>
    <cellStyle name="Entrada 5 2 2 2 2 2 3 3" xfId="8715" xr:uid="{B8A94DEE-EFE1-48CF-829F-E1B5FDCD2AC3}"/>
    <cellStyle name="Entrada 5 2 2 2 2 2 4" xfId="8716" xr:uid="{8EA651B2-4D61-4E27-B52B-CAFB3192B61A}"/>
    <cellStyle name="Entrada 5 2 2 2 2 3" xfId="8717" xr:uid="{A30F8706-274A-4BDB-BFE3-4F6B20F69372}"/>
    <cellStyle name="Entrada 5 2 2 2 2 3 2" xfId="8718" xr:uid="{794EAF69-A7A8-4D3A-B6E7-BBEB9AD0D1E6}"/>
    <cellStyle name="Entrada 5 2 2 2 2 3 2 2" xfId="8719" xr:uid="{A597D273-6ED0-4942-B817-F5CA88F72C2F}"/>
    <cellStyle name="Entrada 5 2 2 2 2 3 3" xfId="8720" xr:uid="{63BD8E53-C196-46AE-8379-F7DF21C6D517}"/>
    <cellStyle name="Entrada 5 2 2 2 2 4" xfId="8721" xr:uid="{B681C515-A25F-4C22-8207-B233A1F34654}"/>
    <cellStyle name="Entrada 5 2 2 2 2 4 2" xfId="8722" xr:uid="{56D59786-B19C-4195-AE59-6705254BD425}"/>
    <cellStyle name="Entrada 5 2 2 2 2 4 2 2" xfId="8723" xr:uid="{86B05A09-A587-4C14-A8D0-57DB20DCF5D0}"/>
    <cellStyle name="Entrada 5 2 2 2 2 4 3" xfId="8724" xr:uid="{16AAF6F7-7BB5-46EF-9EAB-ADC66DEC3A49}"/>
    <cellStyle name="Entrada 5 2 2 2 2 5" xfId="8725" xr:uid="{4283D6D6-832E-4C60-AF2A-A8EACD57A3BE}"/>
    <cellStyle name="Entrada 5 2 2 2 3" xfId="8726" xr:uid="{3ED7D739-50DB-4571-85B9-DB0D986AD29F}"/>
    <cellStyle name="Entrada 5 2 2 2 3 2" xfId="8727" xr:uid="{71AC064F-AEA7-400B-8D1B-9FFFEB58E448}"/>
    <cellStyle name="Entrada 5 2 2 2 3 2 2" xfId="8728" xr:uid="{B8D2B375-1FA6-42C1-A7A2-96CD13F7DF3A}"/>
    <cellStyle name="Entrada 5 2 2 2 3 2 2 2" xfId="8729" xr:uid="{EDF230B4-41B1-47C0-AC30-12F3CE580F0B}"/>
    <cellStyle name="Entrada 5 2 2 2 3 2 3" xfId="8730" xr:uid="{2FBB8C54-7005-41AA-AB6B-B301E8D653D2}"/>
    <cellStyle name="Entrada 5 2 2 2 3 3" xfId="8731" xr:uid="{43C831E5-F613-4446-BC44-161509C6EA79}"/>
    <cellStyle name="Entrada 5 2 2 2 3 3 2" xfId="8732" xr:uid="{46A8B6CF-2673-496D-BA36-0BC9AF92B7E8}"/>
    <cellStyle name="Entrada 5 2 2 2 3 3 2 2" xfId="8733" xr:uid="{90A36431-242D-49C4-BD82-11631675C360}"/>
    <cellStyle name="Entrada 5 2 2 2 3 3 3" xfId="8734" xr:uid="{9681091A-D0C8-4EA0-BCB1-0EE83947D919}"/>
    <cellStyle name="Entrada 5 2 2 2 3 4" xfId="8735" xr:uid="{199C0596-FBED-4115-AC5D-0C7C8246811A}"/>
    <cellStyle name="Entrada 5 2 2 2 4" xfId="8736" xr:uid="{D8EC9ED4-3430-4B34-84FB-4A3285136E46}"/>
    <cellStyle name="Entrada 5 2 2 2 4 2" xfId="8737" xr:uid="{0FAF572E-6F13-42D8-AD4A-227F79C4704C}"/>
    <cellStyle name="Entrada 5 2 2 2 4 2 2" xfId="8738" xr:uid="{1BD0EC24-F84D-4C18-81DF-CC18DE5C3E17}"/>
    <cellStyle name="Entrada 5 2 2 2 4 3" xfId="8739" xr:uid="{ABE5E146-C1CF-4B95-8CBE-3417AD4C32AF}"/>
    <cellStyle name="Entrada 5 2 2 2 5" xfId="8740" xr:uid="{6DEC05E5-2840-4AD7-83D5-82F54E528D64}"/>
    <cellStyle name="Entrada 5 2 2 2 5 2" xfId="8741" xr:uid="{63D53DD8-5EE2-49F0-8DE6-D057BE3C7571}"/>
    <cellStyle name="Entrada 5 2 2 2 5 2 2" xfId="8742" xr:uid="{4E4DD881-00D5-4D8E-B4A7-AFC55B078AE3}"/>
    <cellStyle name="Entrada 5 2 2 2 5 3" xfId="8743" xr:uid="{B2CD0AAD-3346-4413-9EAE-177FDBF00CDD}"/>
    <cellStyle name="Entrada 5 2 2 2 6" xfId="8744" xr:uid="{46C63EF2-2105-4D8A-A28E-F83626AD2C14}"/>
    <cellStyle name="Entrada 5 2 2 3" xfId="8745" xr:uid="{D23DF93B-8004-4531-A7FD-0B2767FBFDD1}"/>
    <cellStyle name="Entrada 5 2 2 3 2" xfId="8746" xr:uid="{DF22F24A-3B32-4A36-B365-FA4FCB7C1DF4}"/>
    <cellStyle name="Entrada 5 2 2 3 2 2" xfId="8747" xr:uid="{E1C10B17-1D09-447D-845C-D819AFF0B74F}"/>
    <cellStyle name="Entrada 5 2 2 3 2 2 2" xfId="8748" xr:uid="{0D704140-A465-479C-97DF-901DCB21FDE8}"/>
    <cellStyle name="Entrada 5 2 2 3 2 2 2 2" xfId="8749" xr:uid="{B709E307-B08E-4E1D-BA1D-AA229B5CB99F}"/>
    <cellStyle name="Entrada 5 2 2 3 2 2 3" xfId="8750" xr:uid="{C28EB9DD-5E34-4150-B9E8-05FF1B4BC8DA}"/>
    <cellStyle name="Entrada 5 2 2 3 2 3" xfId="8751" xr:uid="{F638AA92-A02A-4876-A198-F3F749394CE7}"/>
    <cellStyle name="Entrada 5 2 2 3 2 3 2" xfId="8752" xr:uid="{2853841B-1235-4ED7-807B-8DC7543E5EE0}"/>
    <cellStyle name="Entrada 5 2 2 3 2 3 2 2" xfId="8753" xr:uid="{51BAF2FB-7FD1-44C6-91D3-0B21D3106DFF}"/>
    <cellStyle name="Entrada 5 2 2 3 2 3 3" xfId="8754" xr:uid="{37919222-85DE-4FA2-AB9D-661A26C9365E}"/>
    <cellStyle name="Entrada 5 2 2 3 2 4" xfId="8755" xr:uid="{FC93E987-CF0B-4A7E-A2D2-5F9F4E44948D}"/>
    <cellStyle name="Entrada 5 2 2 3 3" xfId="8756" xr:uid="{EDCC7514-6CEF-4127-921A-B01793D48D94}"/>
    <cellStyle name="Entrada 5 2 2 3 3 2" xfId="8757" xr:uid="{AA62D3ED-A5F2-4270-AE9A-B98A9C411D14}"/>
    <cellStyle name="Entrada 5 2 2 3 3 2 2" xfId="8758" xr:uid="{5A6C4E25-35FB-4C30-90DC-C8FB78ACE2B2}"/>
    <cellStyle name="Entrada 5 2 2 3 3 3" xfId="8759" xr:uid="{E11915DF-AE4F-46AB-B9D6-C29B39E8D24B}"/>
    <cellStyle name="Entrada 5 2 2 3 4" xfId="8760" xr:uid="{73AD03F3-6EDC-43DD-9700-F9662EE89815}"/>
    <cellStyle name="Entrada 5 2 2 3 4 2" xfId="8761" xr:uid="{54BC86EA-CFDE-4B05-9CCF-7691C6118215}"/>
    <cellStyle name="Entrada 5 2 2 3 4 2 2" xfId="8762" xr:uid="{22DF7B48-2B2A-4AA3-8C57-F5F456FA9E5C}"/>
    <cellStyle name="Entrada 5 2 2 3 4 3" xfId="8763" xr:uid="{9E10F906-D819-4064-81AD-9D938F029B76}"/>
    <cellStyle name="Entrada 5 2 2 3 5" xfId="8764" xr:uid="{70A526A4-3240-4DB3-9EB4-DE48BD97BC73}"/>
    <cellStyle name="Entrada 5 2 2 4" xfId="8765" xr:uid="{A8157EEB-901B-418B-9BCC-2F7D719FC2EB}"/>
    <cellStyle name="Entrada 5 2 2 4 2" xfId="8766" xr:uid="{FEF12928-BDCB-486E-AB6A-DBB95BF09A08}"/>
    <cellStyle name="Entrada 5 2 2 4 2 2" xfId="8767" xr:uid="{48C93D6B-3E37-45FF-8A2E-BD6795C39334}"/>
    <cellStyle name="Entrada 5 2 2 4 2 2 2" xfId="8768" xr:uid="{13DBCDEC-8CC2-4DEE-AB38-37668F9D4CD7}"/>
    <cellStyle name="Entrada 5 2 2 4 2 3" xfId="8769" xr:uid="{BFADF877-89DD-4710-B22E-8C23C5E0E906}"/>
    <cellStyle name="Entrada 5 2 2 4 3" xfId="8770" xr:uid="{F40BC48B-172A-40E0-BC13-1B8C283276A7}"/>
    <cellStyle name="Entrada 5 2 2 4 3 2" xfId="8771" xr:uid="{EFA2BEFF-7CAA-42D0-B462-96617B042FC3}"/>
    <cellStyle name="Entrada 5 2 2 4 3 2 2" xfId="8772" xr:uid="{27FD6B1B-CDE8-4AA3-9213-934A3A3757E3}"/>
    <cellStyle name="Entrada 5 2 2 4 3 3" xfId="8773" xr:uid="{91F1E784-14B6-4129-B75A-041F4B9E7B1A}"/>
    <cellStyle name="Entrada 5 2 2 4 4" xfId="8774" xr:uid="{31BC7C0D-4121-4895-952A-E072294E9400}"/>
    <cellStyle name="Entrada 5 2 2 5" xfId="8775" xr:uid="{9D89883A-7AFA-4B04-A04E-36A066E4B238}"/>
    <cellStyle name="Entrada 5 2 2 5 2" xfId="8776" xr:uid="{D024ABAF-4854-4182-B87A-1F38E9621E71}"/>
    <cellStyle name="Entrada 5 2 2 5 2 2" xfId="8777" xr:uid="{B942E36B-DB2A-4F8A-8F4B-4AE3302C379C}"/>
    <cellStyle name="Entrada 5 2 2 5 3" xfId="8778" xr:uid="{9234D747-ED1F-420C-B1F0-487F3E404488}"/>
    <cellStyle name="Entrada 5 2 2 6" xfId="8779" xr:uid="{672BAE1D-D9CD-43AA-8AC9-5896FA35AB18}"/>
    <cellStyle name="Entrada 5 2 2 6 2" xfId="8780" xr:uid="{C24345ED-09E4-4C83-8099-7ECB1447B29A}"/>
    <cellStyle name="Entrada 5 2 2 6 2 2" xfId="8781" xr:uid="{3E6FFEB8-C899-48D3-8E14-FC4A8C61A408}"/>
    <cellStyle name="Entrada 5 2 2 6 3" xfId="8782" xr:uid="{632EE6AD-9B0C-4320-8699-3CD6F5344138}"/>
    <cellStyle name="Entrada 5 2 2 7" xfId="8783" xr:uid="{64A783B1-4F5C-4B10-9C71-2EE15203ABAB}"/>
    <cellStyle name="Entrada 5 2 3" xfId="8784" xr:uid="{1FF06888-8098-45B6-8CFA-71E4260B73E8}"/>
    <cellStyle name="Entrada 5 2 3 2" xfId="8785" xr:uid="{8FD27865-87C0-4528-AFF8-761831268E44}"/>
    <cellStyle name="Entrada 5 2 3 2 2" xfId="8786" xr:uid="{69770F0D-CD79-44F9-8725-BD6F421E7454}"/>
    <cellStyle name="Entrada 5 2 3 2 2 2" xfId="8787" xr:uid="{B073CCAD-7808-4734-BF4A-1D0A3A1F8EA2}"/>
    <cellStyle name="Entrada 5 2 3 2 2 2 2" xfId="8788" xr:uid="{00E72524-850A-4AAB-8F5E-68C3F2807771}"/>
    <cellStyle name="Entrada 5 2 3 2 2 2 2 2" xfId="8789" xr:uid="{551DF944-DEF5-4BEC-8A59-B86D61E151BA}"/>
    <cellStyle name="Entrada 5 2 3 2 2 2 3" xfId="8790" xr:uid="{6B88AEC9-8F13-4E20-BD00-808CF0665E51}"/>
    <cellStyle name="Entrada 5 2 3 2 2 3" xfId="8791" xr:uid="{22F5E4BA-24A2-44C7-A5EA-51114D775A00}"/>
    <cellStyle name="Entrada 5 2 3 2 2 3 2" xfId="8792" xr:uid="{11AF35A1-DC5E-4723-8930-432E055A850C}"/>
    <cellStyle name="Entrada 5 2 3 2 2 3 2 2" xfId="8793" xr:uid="{F3B44971-895C-4B48-9EF3-7825606C4C38}"/>
    <cellStyle name="Entrada 5 2 3 2 2 3 3" xfId="8794" xr:uid="{1CB2619F-4A3F-401E-9BB3-0ECEEFBFC9E8}"/>
    <cellStyle name="Entrada 5 2 3 2 2 4" xfId="8795" xr:uid="{6D4F8CBA-3569-4909-B5A2-D75FDDB9B512}"/>
    <cellStyle name="Entrada 5 2 3 2 3" xfId="8796" xr:uid="{E67D81F4-8112-462E-96FB-1881E7B89C2B}"/>
    <cellStyle name="Entrada 5 2 3 2 3 2" xfId="8797" xr:uid="{0600CF6F-ECF0-40E1-AD6A-87ECC1363E32}"/>
    <cellStyle name="Entrada 5 2 3 2 3 2 2" xfId="8798" xr:uid="{86739450-2296-40A6-A687-700227B40FF8}"/>
    <cellStyle name="Entrada 5 2 3 2 3 3" xfId="8799" xr:uid="{CDE96CCA-B910-4740-AB5B-EC353B9D0934}"/>
    <cellStyle name="Entrada 5 2 3 2 4" xfId="8800" xr:uid="{46723D5A-0268-4487-8B6E-20081D183939}"/>
    <cellStyle name="Entrada 5 2 3 2 4 2" xfId="8801" xr:uid="{D025F099-4B4F-4B6C-9467-68DFE382A1BC}"/>
    <cellStyle name="Entrada 5 2 3 2 4 2 2" xfId="8802" xr:uid="{C41F6003-E453-4D0C-A33E-615674F78CCA}"/>
    <cellStyle name="Entrada 5 2 3 2 4 3" xfId="8803" xr:uid="{D974E45D-6A61-4D4C-9242-3E0D0F13EAC9}"/>
    <cellStyle name="Entrada 5 2 3 2 5" xfId="8804" xr:uid="{69318E6E-863D-4917-B169-89AF203B5BE8}"/>
    <cellStyle name="Entrada 5 2 3 3" xfId="8805" xr:uid="{FC7E2AD7-C673-4875-8497-936D342450B1}"/>
    <cellStyle name="Entrada 5 2 3 3 2" xfId="8806" xr:uid="{9CC616E3-F294-4C85-B4C4-823CBCBA2295}"/>
    <cellStyle name="Entrada 5 2 3 3 2 2" xfId="8807" xr:uid="{125ED652-CA13-4273-A3A4-62D7D12261D1}"/>
    <cellStyle name="Entrada 5 2 3 3 2 2 2" xfId="8808" xr:uid="{6660145A-7480-4C81-BB63-315FE1B8110B}"/>
    <cellStyle name="Entrada 5 2 3 3 2 3" xfId="8809" xr:uid="{C109290C-6FA4-4A84-95EA-73F3ACCE0D17}"/>
    <cellStyle name="Entrada 5 2 3 3 3" xfId="8810" xr:uid="{EC91D806-7D7A-4943-8E6D-43F9BC1296BD}"/>
    <cellStyle name="Entrada 5 2 3 3 3 2" xfId="8811" xr:uid="{C84BA275-E623-4BD7-A0C5-766F8ED61DC7}"/>
    <cellStyle name="Entrada 5 2 3 3 3 2 2" xfId="8812" xr:uid="{166B4727-F9A7-456A-A389-646A70FFDA6E}"/>
    <cellStyle name="Entrada 5 2 3 3 3 3" xfId="8813" xr:uid="{5957CB8B-C056-4B97-AE1C-D98161586813}"/>
    <cellStyle name="Entrada 5 2 3 3 4" xfId="8814" xr:uid="{EF0FA800-6DC3-47BF-91BD-1BD741B89E5F}"/>
    <cellStyle name="Entrada 5 2 3 4" xfId="8815" xr:uid="{4395F346-4F99-483A-931C-599264BED576}"/>
    <cellStyle name="Entrada 5 2 3 4 2" xfId="8816" xr:uid="{CB6F08CC-F7E7-49D2-A0B0-9B6FFB9DB5A9}"/>
    <cellStyle name="Entrada 5 2 3 4 2 2" xfId="8817" xr:uid="{9B47899E-60FD-4967-A2E7-1D8639FF20C2}"/>
    <cellStyle name="Entrada 5 2 3 4 3" xfId="8818" xr:uid="{F45D8E21-0A84-4106-8BAB-B807F69685CC}"/>
    <cellStyle name="Entrada 5 2 3 5" xfId="8819" xr:uid="{6DF86AA9-A6D6-40B3-BB85-007FB321C1A9}"/>
    <cellStyle name="Entrada 5 2 3 5 2" xfId="8820" xr:uid="{01FA20F8-CDAC-4F32-8D93-B3BBACCD9139}"/>
    <cellStyle name="Entrada 5 2 3 5 2 2" xfId="8821" xr:uid="{158F84B8-7BE8-48B3-A6F5-BD265765C4C3}"/>
    <cellStyle name="Entrada 5 2 3 5 3" xfId="8822" xr:uid="{BAAF6D68-4735-4693-95D4-91B4178180F6}"/>
    <cellStyle name="Entrada 5 2 3 6" xfId="8823" xr:uid="{3990A6B0-3940-40E9-9355-3F0FDD957003}"/>
    <cellStyle name="Entrada 5 2 4" xfId="8824" xr:uid="{235D4F65-750D-44CF-BF59-F0F88F4DFA8B}"/>
    <cellStyle name="Entrada 5 2 4 2" xfId="8825" xr:uid="{779B2F37-96F5-448E-A57E-673F5302ADF7}"/>
    <cellStyle name="Entrada 5 2 4 2 2" xfId="8826" xr:uid="{CD5574C6-40B2-42D7-A1CB-B2B248D7FCE0}"/>
    <cellStyle name="Entrada 5 2 4 2 2 2" xfId="8827" xr:uid="{6C51E8BC-FF35-4562-BC89-B99EA51C8560}"/>
    <cellStyle name="Entrada 5 2 4 2 2 2 2" xfId="8828" xr:uid="{399268ED-426D-43B2-8B1D-750837E96E7F}"/>
    <cellStyle name="Entrada 5 2 4 2 2 3" xfId="8829" xr:uid="{72DD9E63-EF49-4A38-8216-13EB3981A39F}"/>
    <cellStyle name="Entrada 5 2 4 2 3" xfId="8830" xr:uid="{7479A36D-F61B-4578-A936-BBC3F6574325}"/>
    <cellStyle name="Entrada 5 2 4 2 3 2" xfId="8831" xr:uid="{DED29E80-6065-4431-9B5F-0043109A7035}"/>
    <cellStyle name="Entrada 5 2 4 2 3 2 2" xfId="8832" xr:uid="{AAD7914B-581B-4B9B-8DAC-CB0F6B3EC081}"/>
    <cellStyle name="Entrada 5 2 4 2 3 3" xfId="8833" xr:uid="{9D17F5CD-A403-46D7-ABC8-CBE1F2F0D88A}"/>
    <cellStyle name="Entrada 5 2 4 2 4" xfId="8834" xr:uid="{A9572CAA-4914-4435-B02F-CA3B3A302C4B}"/>
    <cellStyle name="Entrada 5 2 4 3" xfId="8835" xr:uid="{645BE8FF-BD2B-40D8-8189-0D2D0CFC502A}"/>
    <cellStyle name="Entrada 5 2 4 3 2" xfId="8836" xr:uid="{295E6B26-F0D5-45C9-BECF-9EA9CFBC4141}"/>
    <cellStyle name="Entrada 5 2 4 3 2 2" xfId="8837" xr:uid="{7A70FD82-DE66-422B-ADC3-84C5EC422A0B}"/>
    <cellStyle name="Entrada 5 2 4 3 3" xfId="8838" xr:uid="{2DE4F968-BEF2-4840-948A-68F5F8E42201}"/>
    <cellStyle name="Entrada 5 2 4 4" xfId="8839" xr:uid="{C5164789-7308-43C7-B078-39EFB83F10A6}"/>
    <cellStyle name="Entrada 5 2 4 4 2" xfId="8840" xr:uid="{5651CECD-F117-4FAB-BB4B-6151D122BA2C}"/>
    <cellStyle name="Entrada 5 2 4 4 2 2" xfId="8841" xr:uid="{950832A0-B41C-4901-9748-F278929C4156}"/>
    <cellStyle name="Entrada 5 2 4 4 3" xfId="8842" xr:uid="{3C84B6FD-EA61-499E-9106-9232F33D46AE}"/>
    <cellStyle name="Entrada 5 2 4 5" xfId="8843" xr:uid="{B6F88299-4666-46E8-87CA-FD71E70133BA}"/>
    <cellStyle name="Entrada 5 2 5" xfId="8844" xr:uid="{036860A9-3AD4-4B1A-9587-322802976B8E}"/>
    <cellStyle name="Entrada 5 2 5 2" xfId="8845" xr:uid="{A818376E-6AF7-4471-A674-13E85AD1F594}"/>
    <cellStyle name="Entrada 5 2 5 2 2" xfId="8846" xr:uid="{5BA28FE7-A4C2-4DE8-A435-E66632B9BA2D}"/>
    <cellStyle name="Entrada 5 2 5 2 2 2" xfId="8847" xr:uid="{21F53AFF-0C6E-4EA6-BC61-BC9BAD0C295E}"/>
    <cellStyle name="Entrada 5 2 5 2 3" xfId="8848" xr:uid="{81CBF8DC-4B37-4B68-86CA-6A99DCC9378A}"/>
    <cellStyle name="Entrada 5 2 5 3" xfId="8849" xr:uid="{6D2BC034-95D6-4F14-B39D-3E1EDFCFC98C}"/>
    <cellStyle name="Entrada 5 2 5 3 2" xfId="8850" xr:uid="{8919D58D-6EF9-4B23-BD8C-AC72E4D58384}"/>
    <cellStyle name="Entrada 5 2 5 3 2 2" xfId="8851" xr:uid="{33866E08-75A7-4D5B-98A8-325F1971D4D7}"/>
    <cellStyle name="Entrada 5 2 5 3 3" xfId="8852" xr:uid="{866A97CB-37B5-4A92-BB08-B410CFE758A3}"/>
    <cellStyle name="Entrada 5 2 5 4" xfId="8853" xr:uid="{47F0C646-F89C-4AC8-A874-2E7C25E96A8C}"/>
    <cellStyle name="Entrada 5 2 6" xfId="8854" xr:uid="{01331432-25EB-4541-8ED6-97A10E68CF4D}"/>
    <cellStyle name="Entrada 5 2 6 2" xfId="8855" xr:uid="{744BC779-9910-4794-A0CA-1DB23851EBE6}"/>
    <cellStyle name="Entrada 5 2 6 2 2" xfId="8856" xr:uid="{5E5963CB-65D3-4E0E-9836-7BB8F2EA6713}"/>
    <cellStyle name="Entrada 5 2 6 3" xfId="8857" xr:uid="{B3589594-E7CD-4D32-8A1D-A426931F036C}"/>
    <cellStyle name="Entrada 5 2 7" xfId="8858" xr:uid="{E7C86383-188B-486B-93F1-4F892057A9AD}"/>
    <cellStyle name="Entrada 5 2 7 2" xfId="8859" xr:uid="{7F6FA590-B4EF-4FC1-9D56-8FF3FEB46066}"/>
    <cellStyle name="Entrada 5 2 7 2 2" xfId="8860" xr:uid="{5D8A7DAB-7E52-4EE8-A9D7-F5E0539748FE}"/>
    <cellStyle name="Entrada 5 2 7 3" xfId="8861" xr:uid="{B8E0676B-B9B8-4FE8-81DE-9133C61FE9EA}"/>
    <cellStyle name="Entrada 5 2 8" xfId="8862" xr:uid="{A9C74571-5BEB-4E4C-A8ED-8AA84748F2D6}"/>
    <cellStyle name="Entrada 5 3" xfId="8863" xr:uid="{EB07150F-133B-4678-A426-7AB594E9C419}"/>
    <cellStyle name="Entrada 5 3 2" xfId="8864" xr:uid="{43A0B17E-544E-48D4-8B16-18BACA5818C1}"/>
    <cellStyle name="Entrada 5 3 2 2" xfId="8865" xr:uid="{0C69DD24-2F5F-4BEA-86AE-9B3046066193}"/>
    <cellStyle name="Entrada 5 3 2 2 2" xfId="8866" xr:uid="{EA78EC0B-53BA-4296-B505-3AE174A88C1E}"/>
    <cellStyle name="Entrada 5 3 2 2 2 2" xfId="8867" xr:uid="{DF800E63-39FB-46FB-B57C-DC752B81CA5D}"/>
    <cellStyle name="Entrada 5 3 2 2 2 2 2" xfId="8868" xr:uid="{89D3B6FC-DEF4-4483-BE05-2C6ACB773FA0}"/>
    <cellStyle name="Entrada 5 3 2 2 2 2 2 2" xfId="8869" xr:uid="{CE36BD4A-361B-488C-922D-7139995802C4}"/>
    <cellStyle name="Entrada 5 3 2 2 2 2 3" xfId="8870" xr:uid="{294BFC10-A3DB-4B3F-A132-8AB8B837AF3E}"/>
    <cellStyle name="Entrada 5 3 2 2 2 3" xfId="8871" xr:uid="{AC6DB396-0171-49F9-97AF-4ACDEDD1C80A}"/>
    <cellStyle name="Entrada 5 3 2 2 2 3 2" xfId="8872" xr:uid="{9AB3042C-C25D-4B3E-AC81-F39E1382C5D0}"/>
    <cellStyle name="Entrada 5 3 2 2 2 3 2 2" xfId="8873" xr:uid="{CC6DF379-7600-4FDD-BC10-7B13F4EA1DAC}"/>
    <cellStyle name="Entrada 5 3 2 2 2 3 3" xfId="8874" xr:uid="{2D3DACFD-2638-48E7-B348-144797EE7EAB}"/>
    <cellStyle name="Entrada 5 3 2 2 2 4" xfId="8875" xr:uid="{50DE0D3D-D7CE-4E4C-976D-72B851DED3F7}"/>
    <cellStyle name="Entrada 5 3 2 2 3" xfId="8876" xr:uid="{C391B134-645A-4E54-BFBD-80A5E6B2AEBB}"/>
    <cellStyle name="Entrada 5 3 2 2 3 2" xfId="8877" xr:uid="{4E148D55-56F2-4B72-A813-8F8084858B6D}"/>
    <cellStyle name="Entrada 5 3 2 2 3 2 2" xfId="8878" xr:uid="{B1180012-DB10-4EEB-9775-F4D679CC0102}"/>
    <cellStyle name="Entrada 5 3 2 2 3 3" xfId="8879" xr:uid="{D6B0A5E2-E007-4244-87C2-EE5896C44609}"/>
    <cellStyle name="Entrada 5 3 2 2 4" xfId="8880" xr:uid="{9682A9DD-8386-4633-B3DA-C9ECCF96E4E9}"/>
    <cellStyle name="Entrada 5 3 2 2 4 2" xfId="8881" xr:uid="{A1B4933D-44BA-4CE1-9B31-DD02AB9371D0}"/>
    <cellStyle name="Entrada 5 3 2 2 4 2 2" xfId="8882" xr:uid="{C607729E-DDA2-4D4B-83B9-115A3F7DE0EB}"/>
    <cellStyle name="Entrada 5 3 2 2 4 3" xfId="8883" xr:uid="{DC47B18A-4231-4A5B-AA79-6750C473B2F7}"/>
    <cellStyle name="Entrada 5 3 2 2 5" xfId="8884" xr:uid="{8C8CABEF-72C3-4E9C-A189-D35EA3E0AC9D}"/>
    <cellStyle name="Entrada 5 3 2 3" xfId="8885" xr:uid="{423BB883-F982-4930-B2FA-4723C684CA9D}"/>
    <cellStyle name="Entrada 5 3 2 3 2" xfId="8886" xr:uid="{4A2352C5-E539-4803-B01A-656659D979B1}"/>
    <cellStyle name="Entrada 5 3 2 3 2 2" xfId="8887" xr:uid="{7DA34E4C-C0A2-4683-8D27-F2AE04952919}"/>
    <cellStyle name="Entrada 5 3 2 3 2 2 2" xfId="8888" xr:uid="{77CD809D-C631-4357-8F45-47B053334F96}"/>
    <cellStyle name="Entrada 5 3 2 3 2 3" xfId="8889" xr:uid="{94B1C65E-EBB1-437C-B059-FEBA18D19FAD}"/>
    <cellStyle name="Entrada 5 3 2 3 3" xfId="8890" xr:uid="{9E12AE8A-D439-49F1-8899-70002A951D6A}"/>
    <cellStyle name="Entrada 5 3 2 3 3 2" xfId="8891" xr:uid="{050C928C-45E8-4C5A-BE02-7C20DAC4D6A5}"/>
    <cellStyle name="Entrada 5 3 2 3 3 2 2" xfId="8892" xr:uid="{534A2812-1335-44DC-9B0D-6194C2B1CB70}"/>
    <cellStyle name="Entrada 5 3 2 3 3 3" xfId="8893" xr:uid="{710D2EA0-9883-419E-AA92-9A83C34FDE05}"/>
    <cellStyle name="Entrada 5 3 2 3 4" xfId="8894" xr:uid="{9E7C3DB2-843C-491D-8EE7-2F12133FFC3B}"/>
    <cellStyle name="Entrada 5 3 2 4" xfId="8895" xr:uid="{F58AE588-C8BA-4D2B-90EB-485000BD6EAA}"/>
    <cellStyle name="Entrada 5 3 2 4 2" xfId="8896" xr:uid="{3FA3A478-73A4-40C5-BB55-0B254D30D91D}"/>
    <cellStyle name="Entrada 5 3 2 4 2 2" xfId="8897" xr:uid="{3917EBD0-90E2-4B04-AD51-03060C814D8C}"/>
    <cellStyle name="Entrada 5 3 2 4 3" xfId="8898" xr:uid="{E5028781-2C97-4846-917B-BD6B6CA47B31}"/>
    <cellStyle name="Entrada 5 3 2 5" xfId="8899" xr:uid="{2CFF8628-B1B1-46BF-A000-9736C8F817AC}"/>
    <cellStyle name="Entrada 5 3 2 5 2" xfId="8900" xr:uid="{10D488D5-7998-4B9A-9796-2B2FDCEE5FD2}"/>
    <cellStyle name="Entrada 5 3 2 5 2 2" xfId="8901" xr:uid="{3880FE1F-103F-4BA3-B02E-F8106700F68B}"/>
    <cellStyle name="Entrada 5 3 2 5 3" xfId="8902" xr:uid="{55203C35-020C-48ED-B716-282F639EE4A7}"/>
    <cellStyle name="Entrada 5 3 2 6" xfId="8903" xr:uid="{8D13C8F3-50FD-4CEA-99F5-497E0B70062F}"/>
    <cellStyle name="Entrada 5 3 3" xfId="8904" xr:uid="{F59642A7-68F8-45ED-93DC-4E5CA5E33F20}"/>
    <cellStyle name="Entrada 5 3 3 2" xfId="8905" xr:uid="{C88C8460-DDCF-4937-8E9B-B10C7A364902}"/>
    <cellStyle name="Entrada 5 3 3 2 2" xfId="8906" xr:uid="{43EB8728-E2F9-4191-8C7D-3C8490070663}"/>
    <cellStyle name="Entrada 5 3 3 2 2 2" xfId="8907" xr:uid="{4F62A90D-D2CE-4282-8161-9C0BF59939E1}"/>
    <cellStyle name="Entrada 5 3 3 2 2 2 2" xfId="8908" xr:uid="{F89DF0AC-26A2-46A2-80E2-CE8626650769}"/>
    <cellStyle name="Entrada 5 3 3 2 2 3" xfId="8909" xr:uid="{35653C9E-00BD-4A3D-BC89-4C2AE9E805B0}"/>
    <cellStyle name="Entrada 5 3 3 2 3" xfId="8910" xr:uid="{FA1FDF27-1C48-4FCB-871C-72F1930D58DB}"/>
    <cellStyle name="Entrada 5 3 3 2 3 2" xfId="8911" xr:uid="{D618AAA6-BBFC-456B-B4BD-06512427973C}"/>
    <cellStyle name="Entrada 5 3 3 2 3 2 2" xfId="8912" xr:uid="{FD3A2C04-4E8C-4D54-833B-BE7782CB79ED}"/>
    <cellStyle name="Entrada 5 3 3 2 3 3" xfId="8913" xr:uid="{2C6AECBC-3BD3-4613-A928-A25CC235675E}"/>
    <cellStyle name="Entrada 5 3 3 2 4" xfId="8914" xr:uid="{9FC00413-2FDE-4AEE-A562-06DB6B5902EC}"/>
    <cellStyle name="Entrada 5 3 3 3" xfId="8915" xr:uid="{9D894230-EB9D-443D-B715-C4697122D762}"/>
    <cellStyle name="Entrada 5 3 3 3 2" xfId="8916" xr:uid="{2AB271CF-958A-4B3B-A71E-1C90E26CA842}"/>
    <cellStyle name="Entrada 5 3 3 3 2 2" xfId="8917" xr:uid="{443B82C1-2BFB-4F86-AD44-820DA2D715E4}"/>
    <cellStyle name="Entrada 5 3 3 3 3" xfId="8918" xr:uid="{B03847FB-8F0B-462F-A4FA-7EEB69730DB6}"/>
    <cellStyle name="Entrada 5 3 3 4" xfId="8919" xr:uid="{7A9828D9-AAF1-41C7-BC4C-50EF1ED40A71}"/>
    <cellStyle name="Entrada 5 3 3 4 2" xfId="8920" xr:uid="{96E5F941-0A8B-4214-8140-67BA511F9104}"/>
    <cellStyle name="Entrada 5 3 3 4 2 2" xfId="8921" xr:uid="{D40A1CEB-7242-4933-A644-5A509EABC7CC}"/>
    <cellStyle name="Entrada 5 3 3 4 3" xfId="8922" xr:uid="{69B6775E-62F1-4563-8734-E664C9C1621D}"/>
    <cellStyle name="Entrada 5 3 3 5" xfId="8923" xr:uid="{4A21CF82-70B1-45F3-ABEC-339B658895CB}"/>
    <cellStyle name="Entrada 5 3 4" xfId="8924" xr:uid="{D6E6DC5D-DE75-4FFB-B3C7-93DCFBD6AFE3}"/>
    <cellStyle name="Entrada 5 3 4 2" xfId="8925" xr:uid="{A1B0273B-76F2-48DC-8F57-9DEE49567024}"/>
    <cellStyle name="Entrada 5 3 4 2 2" xfId="8926" xr:uid="{710A653C-DCB0-4D5D-9D8B-ADDE1575450C}"/>
    <cellStyle name="Entrada 5 3 4 2 2 2" xfId="8927" xr:uid="{954571AC-C037-4D6D-A569-8AAEE9465277}"/>
    <cellStyle name="Entrada 5 3 4 2 3" xfId="8928" xr:uid="{40E51B2B-CFF4-4163-A2F9-8476D69D2121}"/>
    <cellStyle name="Entrada 5 3 4 3" xfId="8929" xr:uid="{0C460183-2318-4949-A003-35C30BEF7B04}"/>
    <cellStyle name="Entrada 5 3 4 3 2" xfId="8930" xr:uid="{CC29D7D4-4DCF-4EEA-960F-221124EC217C}"/>
    <cellStyle name="Entrada 5 3 4 3 2 2" xfId="8931" xr:uid="{4B1C954E-F4BB-48CA-AEA6-5FD854F000B6}"/>
    <cellStyle name="Entrada 5 3 4 3 3" xfId="8932" xr:uid="{13E6BAEC-CCE0-4206-A5CC-82469FDFB7DD}"/>
    <cellStyle name="Entrada 5 3 4 4" xfId="8933" xr:uid="{69E0C978-75EB-4C02-AD9C-31787A2CC503}"/>
    <cellStyle name="Entrada 5 3 5" xfId="8934" xr:uid="{1855732B-811A-48E1-BDBA-581DAEB7E8A2}"/>
    <cellStyle name="Entrada 5 3 5 2" xfId="8935" xr:uid="{21AEAA1D-F931-4B53-AE83-429C618151D4}"/>
    <cellStyle name="Entrada 5 3 5 2 2" xfId="8936" xr:uid="{767E9493-6EC9-43D6-9700-2455043D023E}"/>
    <cellStyle name="Entrada 5 3 5 3" xfId="8937" xr:uid="{D687A183-7CC7-423B-9DFA-AB25F5C2598B}"/>
    <cellStyle name="Entrada 5 3 6" xfId="8938" xr:uid="{21D3C164-7CBA-4A3D-BA02-30BCB6ABCBAD}"/>
    <cellStyle name="Entrada 5 3 6 2" xfId="8939" xr:uid="{E8C0425D-1656-47E4-921A-DEE19AEE4BBF}"/>
    <cellStyle name="Entrada 5 3 6 2 2" xfId="8940" xr:uid="{383C4A76-4A4B-4211-8ED3-A79211C6ACDA}"/>
    <cellStyle name="Entrada 5 3 6 3" xfId="8941" xr:uid="{91ABAFAC-5370-4CB1-9730-0B74D7582EDD}"/>
    <cellStyle name="Entrada 5 3 7" xfId="8942" xr:uid="{4381E503-2FB3-4341-A336-B822979C8D67}"/>
    <cellStyle name="Entrada 5 4" xfId="8943" xr:uid="{946D484D-F240-4962-84C0-2D144036C3C7}"/>
    <cellStyle name="Entrada 5 4 2" xfId="8944" xr:uid="{3D1B8F31-9F4C-4092-A52F-F74D38CB5931}"/>
    <cellStyle name="Entrada 5 4 2 2" xfId="8945" xr:uid="{FC69A028-2289-4C4E-BA77-6F8CAE40E0F5}"/>
    <cellStyle name="Entrada 5 4 2 2 2" xfId="8946" xr:uid="{B478CB4B-3DB1-4A05-9066-FB0B9C8C4EEB}"/>
    <cellStyle name="Entrada 5 4 2 2 2 2" xfId="8947" xr:uid="{35CA3B87-F5EB-4EAE-8A41-AC32A8DC8E39}"/>
    <cellStyle name="Entrada 5 4 2 2 2 2 2" xfId="8948" xr:uid="{07EAA54E-E6EB-4236-BDB5-405BA10E7B0A}"/>
    <cellStyle name="Entrada 5 4 2 2 2 3" xfId="8949" xr:uid="{AA638308-6F44-4BF5-94AB-8FB60A5426E5}"/>
    <cellStyle name="Entrada 5 4 2 2 3" xfId="8950" xr:uid="{3D50600E-4B6C-49B3-ADA3-88A378B97DA1}"/>
    <cellStyle name="Entrada 5 4 2 2 3 2" xfId="8951" xr:uid="{F25556B5-4C4C-4006-AB25-B32F86DC37F7}"/>
    <cellStyle name="Entrada 5 4 2 2 3 2 2" xfId="8952" xr:uid="{FFEB741A-A23B-43A9-8637-847E0084B61A}"/>
    <cellStyle name="Entrada 5 4 2 2 3 3" xfId="8953" xr:uid="{D9F2A6C2-A6BC-4220-8DF5-66371A375E11}"/>
    <cellStyle name="Entrada 5 4 2 2 4" xfId="8954" xr:uid="{24FB8026-2EA7-4223-BE70-E6824B859E67}"/>
    <cellStyle name="Entrada 5 4 2 3" xfId="8955" xr:uid="{3E09A5FE-53A8-4267-9458-BA88ABD9E8DD}"/>
    <cellStyle name="Entrada 5 4 2 3 2" xfId="8956" xr:uid="{B98DCAAA-B18D-402F-8A5A-FF9135C6B537}"/>
    <cellStyle name="Entrada 5 4 2 3 2 2" xfId="8957" xr:uid="{84268CCB-4786-43CD-9AA9-47561AC07624}"/>
    <cellStyle name="Entrada 5 4 2 3 3" xfId="8958" xr:uid="{474762CD-C63D-4BCA-8D2D-8945098CEE01}"/>
    <cellStyle name="Entrada 5 4 2 4" xfId="8959" xr:uid="{1520548C-5C25-42BF-83C1-C470F483D097}"/>
    <cellStyle name="Entrada 5 4 2 4 2" xfId="8960" xr:uid="{97E3C6C9-01A0-4B0D-BC22-97456099C3AE}"/>
    <cellStyle name="Entrada 5 4 2 4 2 2" xfId="8961" xr:uid="{3105F668-4498-437B-ACAD-49BBD95C639A}"/>
    <cellStyle name="Entrada 5 4 2 4 3" xfId="8962" xr:uid="{30FD0588-C73C-44BE-AD3E-97739B174AD2}"/>
    <cellStyle name="Entrada 5 4 2 5" xfId="8963" xr:uid="{876B8B8F-A9E6-4261-94F6-3DA3325BEFEF}"/>
    <cellStyle name="Entrada 5 4 3" xfId="8964" xr:uid="{7C95EC2D-B7D4-43BF-8B09-749BE7BA5474}"/>
    <cellStyle name="Entrada 5 4 3 2" xfId="8965" xr:uid="{6CF9BBB6-A45D-48B3-92D5-7D6E205D21D4}"/>
    <cellStyle name="Entrada 5 4 3 2 2" xfId="8966" xr:uid="{0160A063-9F5C-450A-A3F2-382899BC045C}"/>
    <cellStyle name="Entrada 5 4 3 2 2 2" xfId="8967" xr:uid="{90F744E7-D2F1-4D71-93D9-7D97610EF5B2}"/>
    <cellStyle name="Entrada 5 4 3 2 3" xfId="8968" xr:uid="{477E1B01-8AB2-4F35-8731-E3AE901271C3}"/>
    <cellStyle name="Entrada 5 4 3 3" xfId="8969" xr:uid="{EF1A904D-B1F8-415B-A4FE-5DC97EB02E32}"/>
    <cellStyle name="Entrada 5 4 3 3 2" xfId="8970" xr:uid="{550C415B-A25C-41F5-9F07-20A22DCC66A0}"/>
    <cellStyle name="Entrada 5 4 3 3 2 2" xfId="8971" xr:uid="{685982D4-62B9-4DFB-B977-EA3054683144}"/>
    <cellStyle name="Entrada 5 4 3 3 3" xfId="8972" xr:uid="{74D7B22F-4759-4A9C-B413-953CA65E47C2}"/>
    <cellStyle name="Entrada 5 4 3 4" xfId="8973" xr:uid="{B97E3B8D-6DCD-48BC-8AC1-609A7E1B07BE}"/>
    <cellStyle name="Entrada 5 4 4" xfId="8974" xr:uid="{6F850F54-B131-48FD-A262-CAE05BDFB084}"/>
    <cellStyle name="Entrada 5 4 4 2" xfId="8975" xr:uid="{8377657F-AC54-49F3-8CE0-5FD7C803E01E}"/>
    <cellStyle name="Entrada 5 4 4 2 2" xfId="8976" xr:uid="{37FC1CFE-079D-4C12-B1D5-CA9C86B2FD7D}"/>
    <cellStyle name="Entrada 5 4 4 3" xfId="8977" xr:uid="{90A61CD1-63F6-4B89-AB86-C527DF651437}"/>
    <cellStyle name="Entrada 5 4 5" xfId="8978" xr:uid="{6BC0135B-4C58-41A4-9668-5F5AA0FA18E3}"/>
    <cellStyle name="Entrada 5 4 5 2" xfId="8979" xr:uid="{9A248CD1-BD59-42AF-8293-510B5098A987}"/>
    <cellStyle name="Entrada 5 4 5 2 2" xfId="8980" xr:uid="{D3217BC0-8F84-499F-8B77-7E326C8B6837}"/>
    <cellStyle name="Entrada 5 4 5 3" xfId="8981" xr:uid="{C9A1E6B3-206F-49AB-BDFD-0EF06DA64A76}"/>
    <cellStyle name="Entrada 5 4 6" xfId="8982" xr:uid="{576B24CF-9BF0-4F8E-A37D-2FFCFA2E5131}"/>
    <cellStyle name="Entrada 5 5" xfId="8983" xr:uid="{32DE7988-C92E-49A7-9FAF-E23EECDF2B5B}"/>
    <cellStyle name="Entrada 5 5 2" xfId="8984" xr:uid="{1B8C1DCD-FEE6-4FE8-A397-BEEEF44460AA}"/>
    <cellStyle name="Entrada 5 5 2 2" xfId="8985" xr:uid="{CF179E09-A3ED-4894-8611-E94B27301186}"/>
    <cellStyle name="Entrada 5 5 2 2 2" xfId="8986" xr:uid="{6DEB01F6-F153-48FE-AA61-4BFD8D55775D}"/>
    <cellStyle name="Entrada 5 5 2 2 2 2" xfId="8987" xr:uid="{E004851A-5BA3-444B-A413-DDB85882A13C}"/>
    <cellStyle name="Entrada 5 5 2 2 3" xfId="8988" xr:uid="{F75BA43F-36FF-4DBE-B5B6-84FC88A17761}"/>
    <cellStyle name="Entrada 5 5 2 3" xfId="8989" xr:uid="{4D396FCE-345F-4965-9712-7987F0B13B1F}"/>
    <cellStyle name="Entrada 5 5 2 3 2" xfId="8990" xr:uid="{06DE188D-FD40-4DE7-8FFE-9BDF4D5BEED2}"/>
    <cellStyle name="Entrada 5 5 2 3 2 2" xfId="8991" xr:uid="{5E056DA3-C7D2-4D87-BBC9-EA8BC17EE068}"/>
    <cellStyle name="Entrada 5 5 2 3 3" xfId="8992" xr:uid="{10AA3164-E57A-471C-9150-0420CC1ECE34}"/>
    <cellStyle name="Entrada 5 5 2 4" xfId="8993" xr:uid="{63DD9322-3A57-4EF6-ADDD-4B52D4C49F9E}"/>
    <cellStyle name="Entrada 5 5 3" xfId="8994" xr:uid="{8B873706-77EE-4C7E-9DCF-EB028AEFF1D4}"/>
    <cellStyle name="Entrada 5 5 3 2" xfId="8995" xr:uid="{49A788B2-9865-4314-87DF-0B8ACD97BAB9}"/>
    <cellStyle name="Entrada 5 5 3 2 2" xfId="8996" xr:uid="{79C067E2-3ADB-4991-883F-3C829B54A709}"/>
    <cellStyle name="Entrada 5 5 3 3" xfId="8997" xr:uid="{C1C9E191-F996-4E5F-A816-230E6E1CD7B5}"/>
    <cellStyle name="Entrada 5 5 4" xfId="8998" xr:uid="{B9C3E403-3F3B-4474-AF82-4E87AB3B6B0D}"/>
    <cellStyle name="Entrada 5 5 4 2" xfId="8999" xr:uid="{980B09DC-050A-43A6-96E6-0F2B3AFC55DE}"/>
    <cellStyle name="Entrada 5 5 4 2 2" xfId="9000" xr:uid="{61A6234C-283C-4A2F-B395-42EE323A1850}"/>
    <cellStyle name="Entrada 5 5 4 3" xfId="9001" xr:uid="{85B18895-776A-46E3-AD32-5AA7F83CAB9C}"/>
    <cellStyle name="Entrada 5 5 5" xfId="9002" xr:uid="{6025C0B9-D99C-46DA-855E-95FE12206666}"/>
    <cellStyle name="Entrada 5 6" xfId="9003" xr:uid="{E325570D-141D-42A9-88C4-2854FE185C97}"/>
    <cellStyle name="Entrada 5 6 2" xfId="9004" xr:uid="{88770937-6F39-4522-A689-DF51A8EF0EFF}"/>
    <cellStyle name="Entrada 5 6 2 2" xfId="9005" xr:uid="{5E457C6D-9D24-48A9-9D93-C7964AEC508B}"/>
    <cellStyle name="Entrada 5 6 2 2 2" xfId="9006" xr:uid="{D780400C-E32F-46CA-B53A-9CFE82FD1BBA}"/>
    <cellStyle name="Entrada 5 6 2 3" xfId="9007" xr:uid="{E96D75A7-2F7A-4A19-B51F-C33B757F1C38}"/>
    <cellStyle name="Entrada 5 6 3" xfId="9008" xr:uid="{7F00D73B-5E1A-4C32-B151-A29A474E0C28}"/>
    <cellStyle name="Entrada 5 6 3 2" xfId="9009" xr:uid="{FBAA33A8-27E7-4043-962E-C3B90407E92D}"/>
    <cellStyle name="Entrada 5 6 3 2 2" xfId="9010" xr:uid="{FBB1BC00-1BF9-47D0-B7D4-8782EEF0FF07}"/>
    <cellStyle name="Entrada 5 6 3 3" xfId="9011" xr:uid="{8292BCB0-40C3-4D9F-9028-4F6848FF6F9D}"/>
    <cellStyle name="Entrada 5 6 4" xfId="9012" xr:uid="{A69D3178-7367-4227-90D1-E9B1C6AFAA08}"/>
    <cellStyle name="Entrada 5 7" xfId="9013" xr:uid="{715B9E08-3DB0-45DC-B8DD-D0B1AF4D162C}"/>
    <cellStyle name="Entrada 5 7 2" xfId="9014" xr:uid="{52D15187-5BF3-41E8-A2F4-03BAD732FFE0}"/>
    <cellStyle name="Entrada 5 7 2 2" xfId="9015" xr:uid="{8B5B96F0-4891-477A-91A2-D4BE6EFD7C63}"/>
    <cellStyle name="Entrada 5 7 3" xfId="9016" xr:uid="{71D1F7B8-454F-4497-9758-49969D1F67CA}"/>
    <cellStyle name="Entrada 5 8" xfId="9017" xr:uid="{3ECE006D-3EA3-44CB-8BC3-D6B676B7B9F8}"/>
    <cellStyle name="Entrada 5 8 2" xfId="9018" xr:uid="{5A8E2CC9-8EAF-43B2-83B8-A13CEBFA8A94}"/>
    <cellStyle name="Entrada 5 8 2 2" xfId="9019" xr:uid="{DE85678E-6B89-4296-99D0-410056CB3D03}"/>
    <cellStyle name="Entrada 5 8 3" xfId="9020" xr:uid="{667ED8AC-B08E-4F72-9E66-744DFCE3C352}"/>
    <cellStyle name="Entrada 5 9" xfId="9021" xr:uid="{65BD47FD-0BFC-4F05-A4AE-EFED503C7814}"/>
    <cellStyle name="Entrada 6" xfId="9022" xr:uid="{D5F176FF-5CC9-4EC2-B95E-D6FC3AE339FD}"/>
    <cellStyle name="Entrada 6 2" xfId="9023" xr:uid="{BE6E3543-F74C-4355-8F46-DB6E3DE51464}"/>
    <cellStyle name="Entrada 6 2 2" xfId="9024" xr:uid="{B47AD5EE-EF27-406B-B741-37581DE7A0C5}"/>
    <cellStyle name="Entrada 6 2 2 2" xfId="9025" xr:uid="{C6B629AA-93D7-49F9-A5BC-0C72D5770535}"/>
    <cellStyle name="Entrada 6 2 2 2 2" xfId="9026" xr:uid="{7E94410B-1AF1-46FC-A48E-32A2E5145D29}"/>
    <cellStyle name="Entrada 6 2 2 2 2 2" xfId="9027" xr:uid="{963CF407-F48F-4FFF-A616-953A674F908E}"/>
    <cellStyle name="Entrada 6 2 2 2 2 2 2" xfId="9028" xr:uid="{4783B913-2DC6-4B65-9560-2AAFBC840346}"/>
    <cellStyle name="Entrada 6 2 2 2 2 2 2 2" xfId="9029" xr:uid="{A45748A0-DF8B-4DD0-8284-8688411FE1AB}"/>
    <cellStyle name="Entrada 6 2 2 2 2 2 2 2 2" xfId="9030" xr:uid="{C374A20C-413E-496B-98D5-0C5043D309D8}"/>
    <cellStyle name="Entrada 6 2 2 2 2 2 2 3" xfId="9031" xr:uid="{1BA45AAA-F88E-4CAA-AC30-4EDF49BA1F3C}"/>
    <cellStyle name="Entrada 6 2 2 2 2 2 3" xfId="9032" xr:uid="{CA684C59-C7F9-4554-A351-7CBD5B29FAE3}"/>
    <cellStyle name="Entrada 6 2 2 2 2 2 3 2" xfId="9033" xr:uid="{61E746CB-38D6-45F8-B095-B2580B82281C}"/>
    <cellStyle name="Entrada 6 2 2 2 2 2 3 2 2" xfId="9034" xr:uid="{E732E64B-CCCB-4C97-9BEA-66CB28936940}"/>
    <cellStyle name="Entrada 6 2 2 2 2 2 3 3" xfId="9035" xr:uid="{2F041065-B342-413A-8D41-26AB9E468D4D}"/>
    <cellStyle name="Entrada 6 2 2 2 2 2 4" xfId="9036" xr:uid="{B2A1325A-46F0-4507-B2CB-89537B91DF11}"/>
    <cellStyle name="Entrada 6 2 2 2 2 3" xfId="9037" xr:uid="{5043556E-660D-4FE3-93C1-FABEA8D2CCD4}"/>
    <cellStyle name="Entrada 6 2 2 2 2 3 2" xfId="9038" xr:uid="{4B16091E-71EC-4644-A004-74BB3BBB531F}"/>
    <cellStyle name="Entrada 6 2 2 2 2 3 2 2" xfId="9039" xr:uid="{0635C26E-E1BE-4913-ABE2-08D6291B0F7E}"/>
    <cellStyle name="Entrada 6 2 2 2 2 3 3" xfId="9040" xr:uid="{978BE319-1B96-4B80-BAA2-023989AE0015}"/>
    <cellStyle name="Entrada 6 2 2 2 2 4" xfId="9041" xr:uid="{6E5B5119-73F1-4BEA-8CCA-2A88137A0962}"/>
    <cellStyle name="Entrada 6 2 2 2 2 4 2" xfId="9042" xr:uid="{9BF76D18-890E-4BA2-97CD-17C089501FE1}"/>
    <cellStyle name="Entrada 6 2 2 2 2 4 2 2" xfId="9043" xr:uid="{A4088D8B-E931-430C-8040-34E2522729BE}"/>
    <cellStyle name="Entrada 6 2 2 2 2 4 3" xfId="9044" xr:uid="{763D034E-5FB8-4DBA-B4BC-91EB6E6D9B3F}"/>
    <cellStyle name="Entrada 6 2 2 2 2 5" xfId="9045" xr:uid="{A615B77A-133D-48A6-995E-3C7D4E48D625}"/>
    <cellStyle name="Entrada 6 2 2 2 3" xfId="9046" xr:uid="{E46FB224-9673-49C9-8A2B-6DD62211BAA3}"/>
    <cellStyle name="Entrada 6 2 2 2 3 2" xfId="9047" xr:uid="{5EFFEDA4-2537-4CE0-947E-C8F54ADAF4A1}"/>
    <cellStyle name="Entrada 6 2 2 2 3 2 2" xfId="9048" xr:uid="{9DE2E6B4-F0E9-43A2-BDF2-60FF61B73C59}"/>
    <cellStyle name="Entrada 6 2 2 2 3 2 2 2" xfId="9049" xr:uid="{C803824C-6F45-4403-917D-8FB7DF60D815}"/>
    <cellStyle name="Entrada 6 2 2 2 3 2 3" xfId="9050" xr:uid="{14B89FD5-8642-40C8-B53E-1686586D30BC}"/>
    <cellStyle name="Entrada 6 2 2 2 3 3" xfId="9051" xr:uid="{85528BAE-DD7A-4EDA-92E2-506BD8F5B836}"/>
    <cellStyle name="Entrada 6 2 2 2 3 3 2" xfId="9052" xr:uid="{60C8C98C-EDC0-43B7-B3B9-B13B6F17C650}"/>
    <cellStyle name="Entrada 6 2 2 2 3 3 2 2" xfId="9053" xr:uid="{3ABAF419-F08A-43FB-B8DA-D99DF93C426F}"/>
    <cellStyle name="Entrada 6 2 2 2 3 3 3" xfId="9054" xr:uid="{BD22FF0A-D840-4436-9B35-AC20EF1C4B9A}"/>
    <cellStyle name="Entrada 6 2 2 2 3 4" xfId="9055" xr:uid="{FA11833C-F936-4972-84B9-57B515841026}"/>
    <cellStyle name="Entrada 6 2 2 2 4" xfId="9056" xr:uid="{29A5FC99-461E-4663-899D-E941511B70E0}"/>
    <cellStyle name="Entrada 6 2 2 2 4 2" xfId="9057" xr:uid="{5E654B37-34F6-470F-B6EE-741075CA8D71}"/>
    <cellStyle name="Entrada 6 2 2 2 4 2 2" xfId="9058" xr:uid="{AE88B369-D13A-41EE-8FCE-ABDAF5671D69}"/>
    <cellStyle name="Entrada 6 2 2 2 4 3" xfId="9059" xr:uid="{A3F4BCDE-D307-4F35-9707-EC67508A4F14}"/>
    <cellStyle name="Entrada 6 2 2 2 5" xfId="9060" xr:uid="{ED3A1B80-0C95-4520-BC7F-C89BEE91E01A}"/>
    <cellStyle name="Entrada 6 2 2 2 5 2" xfId="9061" xr:uid="{421BC3B3-4FE5-4316-AC1E-84A06CF65F8B}"/>
    <cellStyle name="Entrada 6 2 2 2 5 2 2" xfId="9062" xr:uid="{85FF10F4-86AA-4D1C-8158-E076DA8E0493}"/>
    <cellStyle name="Entrada 6 2 2 2 5 3" xfId="9063" xr:uid="{9DDB23FD-7DAB-4C24-93B4-F23D7A87812B}"/>
    <cellStyle name="Entrada 6 2 2 2 6" xfId="9064" xr:uid="{57872357-9B55-4384-BF96-F71982724278}"/>
    <cellStyle name="Entrada 6 2 2 3" xfId="9065" xr:uid="{5630508D-A790-4772-A660-8D78ACA740B9}"/>
    <cellStyle name="Entrada 6 2 2 3 2" xfId="9066" xr:uid="{2955EEE1-E9F8-488D-81A0-C3E61614393B}"/>
    <cellStyle name="Entrada 6 2 2 3 2 2" xfId="9067" xr:uid="{7BF37FF4-4752-407A-87A2-CA3B7CAC41DF}"/>
    <cellStyle name="Entrada 6 2 2 3 2 2 2" xfId="9068" xr:uid="{8D7F4355-AAA7-4B7C-9270-7C7E21591635}"/>
    <cellStyle name="Entrada 6 2 2 3 2 2 2 2" xfId="9069" xr:uid="{6FB64223-E5FB-4DFC-947A-6E6EEC7C39B9}"/>
    <cellStyle name="Entrada 6 2 2 3 2 2 3" xfId="9070" xr:uid="{6DA14ED1-D771-46B5-8F88-1D646E45BFDC}"/>
    <cellStyle name="Entrada 6 2 2 3 2 3" xfId="9071" xr:uid="{414D7FC2-C080-4AEC-BE03-E6E0CE091459}"/>
    <cellStyle name="Entrada 6 2 2 3 2 3 2" xfId="9072" xr:uid="{34837AF4-61FB-4C5B-B162-1230765AEA11}"/>
    <cellStyle name="Entrada 6 2 2 3 2 3 2 2" xfId="9073" xr:uid="{B4F96A27-25A0-469E-8E58-906224EF619A}"/>
    <cellStyle name="Entrada 6 2 2 3 2 3 3" xfId="9074" xr:uid="{6B933F75-9050-4748-8705-291D36B0DE12}"/>
    <cellStyle name="Entrada 6 2 2 3 2 4" xfId="9075" xr:uid="{5CE9A40A-CAC2-46DE-A338-456CDD37D2CC}"/>
    <cellStyle name="Entrada 6 2 2 3 3" xfId="9076" xr:uid="{D00312D3-E521-4D32-9E4C-3B7DD0BB76A9}"/>
    <cellStyle name="Entrada 6 2 2 3 3 2" xfId="9077" xr:uid="{663F511B-97CD-43C3-A26D-683EF4E231AE}"/>
    <cellStyle name="Entrada 6 2 2 3 3 2 2" xfId="9078" xr:uid="{2B0D21DE-C8DE-41F1-BE03-2B5CE4639FD6}"/>
    <cellStyle name="Entrada 6 2 2 3 3 3" xfId="9079" xr:uid="{9F043FAE-DDF6-48CB-B669-3CAAD1AC77C1}"/>
    <cellStyle name="Entrada 6 2 2 3 4" xfId="9080" xr:uid="{668F6197-A4B9-44DC-B6BA-6FD985F51857}"/>
    <cellStyle name="Entrada 6 2 2 3 4 2" xfId="9081" xr:uid="{43E87358-417D-44AE-8B54-B5E35511D698}"/>
    <cellStyle name="Entrada 6 2 2 3 4 2 2" xfId="9082" xr:uid="{5CA3E987-2AE0-4958-A9E6-DCD4D0BD1D96}"/>
    <cellStyle name="Entrada 6 2 2 3 4 3" xfId="9083" xr:uid="{D29E3262-72B3-43D0-A76A-688B0EDA015C}"/>
    <cellStyle name="Entrada 6 2 2 3 5" xfId="9084" xr:uid="{A00434F4-5CC2-435D-8A04-9CEC30D46093}"/>
    <cellStyle name="Entrada 6 2 2 4" xfId="9085" xr:uid="{064CD36F-9C2C-4483-8AE9-775E4300891B}"/>
    <cellStyle name="Entrada 6 2 2 4 2" xfId="9086" xr:uid="{6D81BA04-6575-47F2-ACA4-F56CE95F4AB1}"/>
    <cellStyle name="Entrada 6 2 2 4 2 2" xfId="9087" xr:uid="{E8135017-AF6B-48CE-8553-C8F45E4F5BC5}"/>
    <cellStyle name="Entrada 6 2 2 4 2 2 2" xfId="9088" xr:uid="{6FBFACCE-D63C-409D-A252-E2DA469E155A}"/>
    <cellStyle name="Entrada 6 2 2 4 2 3" xfId="9089" xr:uid="{F06A61E2-486D-4791-B9A6-AB2CE3E889B0}"/>
    <cellStyle name="Entrada 6 2 2 4 3" xfId="9090" xr:uid="{76705A07-F6AF-405D-906D-3856BABF5065}"/>
    <cellStyle name="Entrada 6 2 2 4 3 2" xfId="9091" xr:uid="{EF8B2366-EC22-4267-A088-7B55EB29CBA1}"/>
    <cellStyle name="Entrada 6 2 2 4 3 2 2" xfId="9092" xr:uid="{376A023F-069D-4E97-AEC6-C55A92796748}"/>
    <cellStyle name="Entrada 6 2 2 4 3 3" xfId="9093" xr:uid="{A0BD5FF4-62AD-432E-9E77-142DC0EBD046}"/>
    <cellStyle name="Entrada 6 2 2 4 4" xfId="9094" xr:uid="{8CDF5564-43F0-481F-A085-EDE633DA7FB9}"/>
    <cellStyle name="Entrada 6 2 2 5" xfId="9095" xr:uid="{BA4BFB34-DB6A-403A-99B5-9EDC7EF5FA71}"/>
    <cellStyle name="Entrada 6 2 2 5 2" xfId="9096" xr:uid="{50BD948C-D019-4744-ABC7-5F090F260E3D}"/>
    <cellStyle name="Entrada 6 2 2 5 2 2" xfId="9097" xr:uid="{17911E73-DBB9-49C9-9879-3BAF4BD4C837}"/>
    <cellStyle name="Entrada 6 2 2 5 3" xfId="9098" xr:uid="{C67E38A1-F88C-4BF8-9D70-CC7ED5B7F1AA}"/>
    <cellStyle name="Entrada 6 2 2 6" xfId="9099" xr:uid="{3116BC61-1900-43E5-9755-EB49C9BC1A7E}"/>
    <cellStyle name="Entrada 6 2 2 6 2" xfId="9100" xr:uid="{9A535826-F26F-45EC-8CCC-A5DD9C6C09A9}"/>
    <cellStyle name="Entrada 6 2 2 6 2 2" xfId="9101" xr:uid="{1008CAD4-E003-4007-AB15-A8AB95CDBD53}"/>
    <cellStyle name="Entrada 6 2 2 6 3" xfId="9102" xr:uid="{0CBA5D3E-DDE1-4FCD-8353-2BEFAE50A2AC}"/>
    <cellStyle name="Entrada 6 2 2 7" xfId="9103" xr:uid="{71FBB633-3649-4495-AFF1-45B799266C85}"/>
    <cellStyle name="Entrada 6 2 3" xfId="9104" xr:uid="{94D22516-4F82-49B0-8C41-0B84B17F1C84}"/>
    <cellStyle name="Entrada 6 2 3 2" xfId="9105" xr:uid="{008A8C18-3BD0-47E8-AF38-CE4488EB0724}"/>
    <cellStyle name="Entrada 6 2 3 2 2" xfId="9106" xr:uid="{5449CD2E-73B0-4982-A753-02956A372A88}"/>
    <cellStyle name="Entrada 6 2 3 2 2 2" xfId="9107" xr:uid="{A3202F01-2394-412E-B898-BD70CB9D2F96}"/>
    <cellStyle name="Entrada 6 2 3 2 2 2 2" xfId="9108" xr:uid="{2FB7CA12-397F-4C31-96F8-7857CBD6F0F3}"/>
    <cellStyle name="Entrada 6 2 3 2 2 2 2 2" xfId="9109" xr:uid="{A4E3D8A8-85EB-45BD-85C5-F54F8339CAC2}"/>
    <cellStyle name="Entrada 6 2 3 2 2 2 3" xfId="9110" xr:uid="{82922B5C-6C33-4B1A-9A2D-06D91025B581}"/>
    <cellStyle name="Entrada 6 2 3 2 2 3" xfId="9111" xr:uid="{C0BC1E94-F9D8-4439-9A5F-741B9D555122}"/>
    <cellStyle name="Entrada 6 2 3 2 2 3 2" xfId="9112" xr:uid="{E9405BFF-FF2D-411A-8034-B70B2D12328D}"/>
    <cellStyle name="Entrada 6 2 3 2 2 3 2 2" xfId="9113" xr:uid="{2221FF96-4ADB-4060-B410-C238E5619535}"/>
    <cellStyle name="Entrada 6 2 3 2 2 3 3" xfId="9114" xr:uid="{F83D42E4-9984-41F0-A403-627685B29B34}"/>
    <cellStyle name="Entrada 6 2 3 2 2 4" xfId="9115" xr:uid="{13998812-2F71-4986-ACE1-56C18B32C8E6}"/>
    <cellStyle name="Entrada 6 2 3 2 3" xfId="9116" xr:uid="{517D69F0-BB8D-4DD2-A061-70A22D2B687B}"/>
    <cellStyle name="Entrada 6 2 3 2 3 2" xfId="9117" xr:uid="{CD0CA8F7-6779-4FA9-AB81-0C52631B5D33}"/>
    <cellStyle name="Entrada 6 2 3 2 3 2 2" xfId="9118" xr:uid="{E0D21B11-CBCB-4809-9D2C-26FEDD20DE80}"/>
    <cellStyle name="Entrada 6 2 3 2 3 3" xfId="9119" xr:uid="{30A7F8B3-82CA-4DE3-95F2-03BA68E70378}"/>
    <cellStyle name="Entrada 6 2 3 2 4" xfId="9120" xr:uid="{F079F8F6-95F8-4244-9EE3-4C305E109C44}"/>
    <cellStyle name="Entrada 6 2 3 2 4 2" xfId="9121" xr:uid="{59A0A198-896B-4EEB-B6E3-20AEF6EA2732}"/>
    <cellStyle name="Entrada 6 2 3 2 4 2 2" xfId="9122" xr:uid="{1CE89C91-822C-45E0-AD99-7587E12E8E78}"/>
    <cellStyle name="Entrada 6 2 3 2 4 3" xfId="9123" xr:uid="{E3CD9E69-E60A-4F29-888C-903608F185B0}"/>
    <cellStyle name="Entrada 6 2 3 2 5" xfId="9124" xr:uid="{640E3267-FE54-4450-ABC6-9099BFB7111E}"/>
    <cellStyle name="Entrada 6 2 3 3" xfId="9125" xr:uid="{8469625D-17C6-4A8C-9841-21A9379E7EF7}"/>
    <cellStyle name="Entrada 6 2 3 3 2" xfId="9126" xr:uid="{375370FF-16F9-4968-BE0C-AA6807C42BD8}"/>
    <cellStyle name="Entrada 6 2 3 3 2 2" xfId="9127" xr:uid="{0FB0F835-1335-4562-9FA7-02D8BD6695A3}"/>
    <cellStyle name="Entrada 6 2 3 3 2 2 2" xfId="9128" xr:uid="{9B7352B5-386C-458B-9EE8-69FFEA8948FA}"/>
    <cellStyle name="Entrada 6 2 3 3 2 3" xfId="9129" xr:uid="{6B28F97B-9864-4E0F-8C33-F07F8E933E7B}"/>
    <cellStyle name="Entrada 6 2 3 3 3" xfId="9130" xr:uid="{9BB05601-2ECA-433C-8C7D-2B0DDADD77F5}"/>
    <cellStyle name="Entrada 6 2 3 3 3 2" xfId="9131" xr:uid="{D868760C-7E64-4824-8060-030BBE06780E}"/>
    <cellStyle name="Entrada 6 2 3 3 3 2 2" xfId="9132" xr:uid="{51B6A389-9135-4834-A5C6-8AA9EB2C7140}"/>
    <cellStyle name="Entrada 6 2 3 3 3 3" xfId="9133" xr:uid="{DB322FDE-6C6F-43CF-9ACC-544E89B633C4}"/>
    <cellStyle name="Entrada 6 2 3 3 4" xfId="9134" xr:uid="{18F62F5E-CFE6-410B-BF1F-41676C02854B}"/>
    <cellStyle name="Entrada 6 2 3 4" xfId="9135" xr:uid="{90F0E21B-0E5E-4379-B78D-D7D2FCB75E99}"/>
    <cellStyle name="Entrada 6 2 3 4 2" xfId="9136" xr:uid="{51927627-6C0B-40F0-A2B6-EEDC4EACD020}"/>
    <cellStyle name="Entrada 6 2 3 4 2 2" xfId="9137" xr:uid="{37038B1D-B352-462D-A5A8-A877D2901B42}"/>
    <cellStyle name="Entrada 6 2 3 4 3" xfId="9138" xr:uid="{E74E546D-BC2D-4B7B-8695-8E76445DC6B8}"/>
    <cellStyle name="Entrada 6 2 3 5" xfId="9139" xr:uid="{A5963F75-1C2E-43C4-BA36-0C62E6FE1739}"/>
    <cellStyle name="Entrada 6 2 3 5 2" xfId="9140" xr:uid="{2F3AF27D-6A0D-4D4D-8C06-93CB2DF7D2CE}"/>
    <cellStyle name="Entrada 6 2 3 5 2 2" xfId="9141" xr:uid="{2225FCF9-F601-46FB-817C-DAAA1499D936}"/>
    <cellStyle name="Entrada 6 2 3 5 3" xfId="9142" xr:uid="{9F6F375C-C1EB-4CDA-AB9A-E4C566AE2F41}"/>
    <cellStyle name="Entrada 6 2 3 6" xfId="9143" xr:uid="{A961B906-7F02-4522-90CA-DB2D092A4D67}"/>
    <cellStyle name="Entrada 6 2 4" xfId="9144" xr:uid="{64CD7243-7C12-4A39-8947-2E177C523E30}"/>
    <cellStyle name="Entrada 6 2 4 2" xfId="9145" xr:uid="{072F8D41-6250-4C36-9C1C-5AC508EFFCEE}"/>
    <cellStyle name="Entrada 6 2 4 2 2" xfId="9146" xr:uid="{A19BC381-FBA1-4F52-A931-4E8ADA1FAD51}"/>
    <cellStyle name="Entrada 6 2 4 2 2 2" xfId="9147" xr:uid="{6A1DF827-D7D1-4391-8B30-DF19FC67F384}"/>
    <cellStyle name="Entrada 6 2 4 2 2 2 2" xfId="9148" xr:uid="{60BC08A1-3F62-4ED0-82E9-44130A1E83A7}"/>
    <cellStyle name="Entrada 6 2 4 2 2 3" xfId="9149" xr:uid="{93A8BA08-8222-474E-9219-5E9B97645D53}"/>
    <cellStyle name="Entrada 6 2 4 2 3" xfId="9150" xr:uid="{1D96EABA-7219-4B93-BE44-462CC60261A3}"/>
    <cellStyle name="Entrada 6 2 4 2 3 2" xfId="9151" xr:uid="{F1B3D01B-96A8-480B-83DF-233FF6A8E234}"/>
    <cellStyle name="Entrada 6 2 4 2 3 2 2" xfId="9152" xr:uid="{3D0EC6DD-9BD2-4A12-9407-E470C1A7505D}"/>
    <cellStyle name="Entrada 6 2 4 2 3 3" xfId="9153" xr:uid="{D455B9F4-CE03-43A2-93DB-5ED46D303B23}"/>
    <cellStyle name="Entrada 6 2 4 2 4" xfId="9154" xr:uid="{B9755455-5FBD-4C29-AC9F-61E5AAFBD3C7}"/>
    <cellStyle name="Entrada 6 2 4 3" xfId="9155" xr:uid="{8FE2344D-DBFD-4789-A144-67ECA5B5BB3A}"/>
    <cellStyle name="Entrada 6 2 4 3 2" xfId="9156" xr:uid="{084C63A6-F248-4D19-BF5E-9E2DE422A5C9}"/>
    <cellStyle name="Entrada 6 2 4 3 2 2" xfId="9157" xr:uid="{650BFA0C-D614-4E42-B399-BB2EB22E7B12}"/>
    <cellStyle name="Entrada 6 2 4 3 3" xfId="9158" xr:uid="{A07B1C52-2C12-4871-AC71-2B124D91AAE7}"/>
    <cellStyle name="Entrada 6 2 4 4" xfId="9159" xr:uid="{80A7680D-3016-4E48-9481-73FBDA11D818}"/>
    <cellStyle name="Entrada 6 2 4 4 2" xfId="9160" xr:uid="{9E94DCC3-5856-4906-A850-9C472ECDA6C9}"/>
    <cellStyle name="Entrada 6 2 4 4 2 2" xfId="9161" xr:uid="{F1B65B80-6DE0-4E41-97A1-9C9FC07EBC00}"/>
    <cellStyle name="Entrada 6 2 4 4 3" xfId="9162" xr:uid="{DF705338-A557-4787-B756-783801D99ED8}"/>
    <cellStyle name="Entrada 6 2 4 5" xfId="9163" xr:uid="{F9A5FE72-9E43-4F34-9F3D-0192750AD60F}"/>
    <cellStyle name="Entrada 6 2 5" xfId="9164" xr:uid="{C727E36A-67B3-4EF3-BE09-F85B354DF50B}"/>
    <cellStyle name="Entrada 6 2 5 2" xfId="9165" xr:uid="{46A7C89B-9189-41FE-9824-1BF229C1B328}"/>
    <cellStyle name="Entrada 6 2 5 2 2" xfId="9166" xr:uid="{FA91E275-C89B-4855-B04F-77B93AFEF900}"/>
    <cellStyle name="Entrada 6 2 5 2 2 2" xfId="9167" xr:uid="{A512043D-2849-420A-B619-4EF47AE79739}"/>
    <cellStyle name="Entrada 6 2 5 2 3" xfId="9168" xr:uid="{D26B77AB-B907-4342-A2FA-9085EDF1BEB5}"/>
    <cellStyle name="Entrada 6 2 5 3" xfId="9169" xr:uid="{D8EBBCD5-79B0-4E8D-9052-247AD9AE3B60}"/>
    <cellStyle name="Entrada 6 2 5 3 2" xfId="9170" xr:uid="{768D8AE9-A52F-4664-A00A-5DFCD32E6C6E}"/>
    <cellStyle name="Entrada 6 2 5 3 2 2" xfId="9171" xr:uid="{4FB6973E-F659-4654-B6C2-3F46EE295A56}"/>
    <cellStyle name="Entrada 6 2 5 3 3" xfId="9172" xr:uid="{1DED3FF8-838C-487B-BA49-B5972DE0759F}"/>
    <cellStyle name="Entrada 6 2 5 4" xfId="9173" xr:uid="{6CB1BAA5-2494-45EC-B6CC-E1F262021C1C}"/>
    <cellStyle name="Entrada 6 2 6" xfId="9174" xr:uid="{E1AF497C-5496-4739-95DB-9D10784E8FAA}"/>
    <cellStyle name="Entrada 6 2 6 2" xfId="9175" xr:uid="{C019B21F-4079-4A93-A7E1-EB9213D4FC6E}"/>
    <cellStyle name="Entrada 6 2 6 2 2" xfId="9176" xr:uid="{BC7A9B35-24C8-44E2-BF5C-421C1A779A60}"/>
    <cellStyle name="Entrada 6 2 6 3" xfId="9177" xr:uid="{FAD3F783-B7C6-4C73-A5AC-7D35EA47F20F}"/>
    <cellStyle name="Entrada 6 2 7" xfId="9178" xr:uid="{97C64454-33CA-46C1-91DE-9DF6E1CF7893}"/>
    <cellStyle name="Entrada 6 2 7 2" xfId="9179" xr:uid="{525DF6D7-DF5D-4F74-AF23-69450FA6CAF8}"/>
    <cellStyle name="Entrada 6 2 7 2 2" xfId="9180" xr:uid="{53D83DE6-C8BE-41C4-87F4-30CF8D4B9FC0}"/>
    <cellStyle name="Entrada 6 2 7 3" xfId="9181" xr:uid="{7951CC77-E37D-4F85-8E6D-91F70C643B9E}"/>
    <cellStyle name="Entrada 6 2 8" xfId="9182" xr:uid="{6A8146A7-04D3-47DD-8804-33E5E99BFA75}"/>
    <cellStyle name="Entrada 6 3" xfId="9183" xr:uid="{43D4BC58-35A7-4D6E-9647-5D06ACFD0635}"/>
    <cellStyle name="Entrada 6 3 2" xfId="9184" xr:uid="{FC2CFF6F-2A52-45FD-9C9F-CD537BFEF791}"/>
    <cellStyle name="Entrada 6 3 2 2" xfId="9185" xr:uid="{6FA36C06-E9B4-4C89-B919-F998A40F95CB}"/>
    <cellStyle name="Entrada 6 3 2 2 2" xfId="9186" xr:uid="{0017D1B7-1957-4565-B05B-91091384C781}"/>
    <cellStyle name="Entrada 6 3 2 2 2 2" xfId="9187" xr:uid="{EF508A36-781E-4363-A1C6-5014C034F373}"/>
    <cellStyle name="Entrada 6 3 2 2 2 2 2" xfId="9188" xr:uid="{91C3626B-15D5-44E5-802A-F5ECB6FDA5D6}"/>
    <cellStyle name="Entrada 6 3 2 2 2 2 2 2" xfId="9189" xr:uid="{2C8EBF67-F204-4AF6-8B78-D4C68588BEAD}"/>
    <cellStyle name="Entrada 6 3 2 2 2 2 3" xfId="9190" xr:uid="{01C985D3-8BE6-42D9-9FF7-1EC260CDAC49}"/>
    <cellStyle name="Entrada 6 3 2 2 2 3" xfId="9191" xr:uid="{ABF9D47A-3387-4191-9EBA-3A0DED396A95}"/>
    <cellStyle name="Entrada 6 3 2 2 2 3 2" xfId="9192" xr:uid="{77289603-32DD-4FB0-84F2-ABD07B46AFE3}"/>
    <cellStyle name="Entrada 6 3 2 2 2 3 2 2" xfId="9193" xr:uid="{5F45AE64-2481-4D04-8F88-20EA07EA95F1}"/>
    <cellStyle name="Entrada 6 3 2 2 2 3 3" xfId="9194" xr:uid="{0058C5A9-A45E-47D4-BF50-AFABCBB79262}"/>
    <cellStyle name="Entrada 6 3 2 2 2 4" xfId="9195" xr:uid="{9253FFD8-C700-4F27-A2AA-726050892534}"/>
    <cellStyle name="Entrada 6 3 2 2 3" xfId="9196" xr:uid="{3675F964-8681-4D47-B407-23DD50C3DC97}"/>
    <cellStyle name="Entrada 6 3 2 2 3 2" xfId="9197" xr:uid="{10406659-F61E-4D80-959E-7A52987404CB}"/>
    <cellStyle name="Entrada 6 3 2 2 3 2 2" xfId="9198" xr:uid="{90C52531-B0DC-4E74-AA7D-A4E385E1D5DC}"/>
    <cellStyle name="Entrada 6 3 2 2 3 3" xfId="9199" xr:uid="{596D3DF7-C61A-4E72-874E-CACB7453DCB4}"/>
    <cellStyle name="Entrada 6 3 2 2 4" xfId="9200" xr:uid="{FE0776F8-0941-4960-9E37-BC1669D86C85}"/>
    <cellStyle name="Entrada 6 3 2 2 4 2" xfId="9201" xr:uid="{AA919289-88F6-45D4-B401-68A6FD5A0946}"/>
    <cellStyle name="Entrada 6 3 2 2 4 2 2" xfId="9202" xr:uid="{2B29EE5D-2E5E-483E-B531-788352B94837}"/>
    <cellStyle name="Entrada 6 3 2 2 4 3" xfId="9203" xr:uid="{BAB51DE1-DB79-444F-B00D-A007DB6919CA}"/>
    <cellStyle name="Entrada 6 3 2 2 5" xfId="9204" xr:uid="{614FC708-1204-42B7-89EC-6F06DF020AD5}"/>
    <cellStyle name="Entrada 6 3 2 3" xfId="9205" xr:uid="{B699FC8C-7944-4B9E-83A3-52280E5CAAC3}"/>
    <cellStyle name="Entrada 6 3 2 3 2" xfId="9206" xr:uid="{619784FA-68CA-4A5A-AFFF-3003AFFBCD5E}"/>
    <cellStyle name="Entrada 6 3 2 3 2 2" xfId="9207" xr:uid="{41C8E0C7-BD96-456E-B602-A342FEC406C2}"/>
    <cellStyle name="Entrada 6 3 2 3 2 2 2" xfId="9208" xr:uid="{CE5C5E93-FA68-4309-8B73-0F5120EBEA03}"/>
    <cellStyle name="Entrada 6 3 2 3 2 3" xfId="9209" xr:uid="{2C9F0DDB-8DC2-4400-AF50-88B122E1527F}"/>
    <cellStyle name="Entrada 6 3 2 3 3" xfId="9210" xr:uid="{9E68AD29-34CB-4926-B93D-B535CFB42431}"/>
    <cellStyle name="Entrada 6 3 2 3 3 2" xfId="9211" xr:uid="{ADCEB8B0-E237-43B4-8A87-3E59788B276C}"/>
    <cellStyle name="Entrada 6 3 2 3 3 2 2" xfId="9212" xr:uid="{49CDEA50-AE8F-45DB-B91C-17044B3AF0D5}"/>
    <cellStyle name="Entrada 6 3 2 3 3 3" xfId="9213" xr:uid="{38BF30C2-E6F3-4DAE-B7C9-0040B6DDBC42}"/>
    <cellStyle name="Entrada 6 3 2 3 4" xfId="9214" xr:uid="{A0F61724-C596-4382-80AF-3A90FDB1EC63}"/>
    <cellStyle name="Entrada 6 3 2 4" xfId="9215" xr:uid="{D3BFCE6F-73EB-412B-A472-AF99A2532814}"/>
    <cellStyle name="Entrada 6 3 2 4 2" xfId="9216" xr:uid="{DD5AF09D-EED4-4E89-8230-61DF8153AE89}"/>
    <cellStyle name="Entrada 6 3 2 4 2 2" xfId="9217" xr:uid="{1F5FF0FD-6A8F-4D56-8576-AF81D295732C}"/>
    <cellStyle name="Entrada 6 3 2 4 3" xfId="9218" xr:uid="{D298B3F2-E88C-4EE2-BAB0-7D05DDBD382F}"/>
    <cellStyle name="Entrada 6 3 2 5" xfId="9219" xr:uid="{D795B62E-40EC-470E-8A16-92DD94228D0F}"/>
    <cellStyle name="Entrada 6 3 2 5 2" xfId="9220" xr:uid="{144A6011-5C27-4EE4-8272-C5B9CC5BCD5A}"/>
    <cellStyle name="Entrada 6 3 2 5 2 2" xfId="9221" xr:uid="{4DC42CF3-D4F9-4BC3-BDAF-8A78DB53B9E7}"/>
    <cellStyle name="Entrada 6 3 2 5 3" xfId="9222" xr:uid="{84CAE2A8-B89B-4529-B644-501182738242}"/>
    <cellStyle name="Entrada 6 3 2 6" xfId="9223" xr:uid="{E77FB8DA-4CE6-4509-9AE8-4E6F0E8BD73B}"/>
    <cellStyle name="Entrada 6 3 3" xfId="9224" xr:uid="{01715853-458D-4C8B-91EE-D0A4F185536E}"/>
    <cellStyle name="Entrada 6 3 3 2" xfId="9225" xr:uid="{4AB622A8-B9DB-4AC7-9967-F342A32F2A2E}"/>
    <cellStyle name="Entrada 6 3 3 2 2" xfId="9226" xr:uid="{98F7C0B0-46C4-432E-A87F-69A5545B3C62}"/>
    <cellStyle name="Entrada 6 3 3 2 2 2" xfId="9227" xr:uid="{110D3859-C00E-4E9A-9BDE-6B7496FACE11}"/>
    <cellStyle name="Entrada 6 3 3 2 2 2 2" xfId="9228" xr:uid="{A6FC6FC6-A4B2-493B-A02D-6F132BE478E4}"/>
    <cellStyle name="Entrada 6 3 3 2 2 3" xfId="9229" xr:uid="{FCDEC228-3130-403B-BB41-EB4D4DC25B25}"/>
    <cellStyle name="Entrada 6 3 3 2 3" xfId="9230" xr:uid="{00E519BC-D093-4E33-B7E3-EBD618FB35F1}"/>
    <cellStyle name="Entrada 6 3 3 2 3 2" xfId="9231" xr:uid="{6CCEEBF9-1BD1-46ED-B6FD-A7623F64D6AA}"/>
    <cellStyle name="Entrada 6 3 3 2 3 2 2" xfId="9232" xr:uid="{FB22FD77-DECD-4441-9A39-74468CD18854}"/>
    <cellStyle name="Entrada 6 3 3 2 3 3" xfId="9233" xr:uid="{5739649D-6E57-44DC-A65D-B289890F9AB6}"/>
    <cellStyle name="Entrada 6 3 3 2 4" xfId="9234" xr:uid="{4C39A197-8CA0-45D1-ADFD-0E9A6AF43960}"/>
    <cellStyle name="Entrada 6 3 3 3" xfId="9235" xr:uid="{3E91989B-1976-43BE-8994-D28B01F97A85}"/>
    <cellStyle name="Entrada 6 3 3 3 2" xfId="9236" xr:uid="{50849D36-3009-4514-AF7F-D0265F1AEC8E}"/>
    <cellStyle name="Entrada 6 3 3 3 2 2" xfId="9237" xr:uid="{BDE0D5F6-3642-409E-B6B6-87B4C3AE8DBC}"/>
    <cellStyle name="Entrada 6 3 3 3 3" xfId="9238" xr:uid="{B3882907-5330-4452-89D1-AE46F15E4C2F}"/>
    <cellStyle name="Entrada 6 3 3 4" xfId="9239" xr:uid="{78A23545-0B28-4AFD-9316-479982A693D6}"/>
    <cellStyle name="Entrada 6 3 3 4 2" xfId="9240" xr:uid="{F13C904D-81CC-4A30-8EF8-45450CCB9814}"/>
    <cellStyle name="Entrada 6 3 3 4 2 2" xfId="9241" xr:uid="{8F6C7B3B-C299-488A-B3DC-1D7FE556A42E}"/>
    <cellStyle name="Entrada 6 3 3 4 3" xfId="9242" xr:uid="{E3F291A5-F2E2-4349-8660-4D673F281DEE}"/>
    <cellStyle name="Entrada 6 3 3 5" xfId="9243" xr:uid="{7B3E5E12-7888-48DE-B807-AF1D6315CE0F}"/>
    <cellStyle name="Entrada 6 3 4" xfId="9244" xr:uid="{9F8F5D97-B033-4F20-8FF9-483A92DDA8F7}"/>
    <cellStyle name="Entrada 6 3 4 2" xfId="9245" xr:uid="{F6300933-0656-47F3-8CCA-D6BAB8D94825}"/>
    <cellStyle name="Entrada 6 3 4 2 2" xfId="9246" xr:uid="{BD60EF66-DDD6-45EC-95F6-F1711984A2DA}"/>
    <cellStyle name="Entrada 6 3 4 2 2 2" xfId="9247" xr:uid="{06CCA9D2-8594-4C4B-A735-D696ADA66F13}"/>
    <cellStyle name="Entrada 6 3 4 2 3" xfId="9248" xr:uid="{EAF99220-7B62-4BCA-A71C-3C7527C62EE2}"/>
    <cellStyle name="Entrada 6 3 4 3" xfId="9249" xr:uid="{996B014E-2E43-412D-9435-5443A9DB27B4}"/>
    <cellStyle name="Entrada 6 3 4 3 2" xfId="9250" xr:uid="{48FEFFCA-1C4C-49A2-82EF-12C881B35871}"/>
    <cellStyle name="Entrada 6 3 4 3 2 2" xfId="9251" xr:uid="{075A7CFD-C0C7-410B-8DE6-E3D401A72221}"/>
    <cellStyle name="Entrada 6 3 4 3 3" xfId="9252" xr:uid="{D20F7878-204E-4120-A81A-F9F438CB67CF}"/>
    <cellStyle name="Entrada 6 3 4 4" xfId="9253" xr:uid="{6BD1CD1C-06FC-440B-8DDB-600289337CC3}"/>
    <cellStyle name="Entrada 6 3 5" xfId="9254" xr:uid="{9913BFD3-D634-4219-812A-8B58AF21DA7D}"/>
    <cellStyle name="Entrada 6 3 5 2" xfId="9255" xr:uid="{DEF5C24D-FDBF-4685-9BB8-44852D00B546}"/>
    <cellStyle name="Entrada 6 3 5 2 2" xfId="9256" xr:uid="{78DEA0E8-8EA5-4A37-97D4-3834341F4A3C}"/>
    <cellStyle name="Entrada 6 3 5 3" xfId="9257" xr:uid="{6D478CF4-59BB-4B86-99BD-52DB873BDB03}"/>
    <cellStyle name="Entrada 6 3 6" xfId="9258" xr:uid="{9698D3FF-A769-4185-9CDD-014DA931DFFB}"/>
    <cellStyle name="Entrada 6 3 6 2" xfId="9259" xr:uid="{850C3889-5861-43B6-91A8-0BDA644E81F6}"/>
    <cellStyle name="Entrada 6 3 6 2 2" xfId="9260" xr:uid="{8DAD2FB1-CB5F-4B36-BDB8-66665F664ADE}"/>
    <cellStyle name="Entrada 6 3 6 3" xfId="9261" xr:uid="{27A3ADE4-A4D5-4105-A324-374A9CCB0E85}"/>
    <cellStyle name="Entrada 6 3 7" xfId="9262" xr:uid="{E2DA4D16-BE4D-4919-B411-3139D3A12277}"/>
    <cellStyle name="Entrada 6 4" xfId="9263" xr:uid="{912A8432-F31C-46E0-84C6-8789AE9C3BA3}"/>
    <cellStyle name="Entrada 6 4 2" xfId="9264" xr:uid="{EDA86FA4-88D7-4F63-B3BE-49B96157254C}"/>
    <cellStyle name="Entrada 6 4 2 2" xfId="9265" xr:uid="{E9DB0A1D-6962-4AFB-BBC5-53E48D13814B}"/>
    <cellStyle name="Entrada 6 4 2 2 2" xfId="9266" xr:uid="{304AF0B2-91AA-4CBC-8B58-6A6647C7EB72}"/>
    <cellStyle name="Entrada 6 4 2 2 2 2" xfId="9267" xr:uid="{2A54658E-4B14-454B-A281-D78F94CFD0BC}"/>
    <cellStyle name="Entrada 6 4 2 2 2 2 2" xfId="9268" xr:uid="{5E0D92E7-B92C-478E-9126-9899BE7600E5}"/>
    <cellStyle name="Entrada 6 4 2 2 2 3" xfId="9269" xr:uid="{71580F6B-AFA1-43BB-878D-A6D0C9A446BA}"/>
    <cellStyle name="Entrada 6 4 2 2 3" xfId="9270" xr:uid="{1D9EA266-6C94-428C-B4AB-80AC89D708B1}"/>
    <cellStyle name="Entrada 6 4 2 2 3 2" xfId="9271" xr:uid="{2B0ED63E-C808-43C4-85C0-40CC0DAFAAB8}"/>
    <cellStyle name="Entrada 6 4 2 2 3 2 2" xfId="9272" xr:uid="{6ACA2472-7394-44F0-83C8-67726AAB30C8}"/>
    <cellStyle name="Entrada 6 4 2 2 3 3" xfId="9273" xr:uid="{768FE767-3ED5-4D67-8439-C88BA5B69226}"/>
    <cellStyle name="Entrada 6 4 2 2 4" xfId="9274" xr:uid="{C34CE81E-4FF0-4F5B-8991-9ED0ACF36653}"/>
    <cellStyle name="Entrada 6 4 2 3" xfId="9275" xr:uid="{31CA1218-2C1B-4A31-A6DC-C119C0D558E8}"/>
    <cellStyle name="Entrada 6 4 2 3 2" xfId="9276" xr:uid="{46934461-5CFC-46B2-ADA5-A15D32094780}"/>
    <cellStyle name="Entrada 6 4 2 3 2 2" xfId="9277" xr:uid="{4D118237-BB32-46B9-8520-4A70D52CC3E1}"/>
    <cellStyle name="Entrada 6 4 2 3 3" xfId="9278" xr:uid="{17EB3AE9-9329-4BBF-B395-76DA62023FB5}"/>
    <cellStyle name="Entrada 6 4 2 4" xfId="9279" xr:uid="{5593F893-CA2C-42E2-B91E-3EA2B2B645B1}"/>
    <cellStyle name="Entrada 6 4 2 4 2" xfId="9280" xr:uid="{08216675-0592-49AC-90DF-D5383537BCC7}"/>
    <cellStyle name="Entrada 6 4 2 4 2 2" xfId="9281" xr:uid="{2CA9BF48-75F7-4DB0-A5CE-1C95D8247B95}"/>
    <cellStyle name="Entrada 6 4 2 4 3" xfId="9282" xr:uid="{3E50278E-B744-456D-B1B5-6E6248F8C819}"/>
    <cellStyle name="Entrada 6 4 2 5" xfId="9283" xr:uid="{F8047A6A-D44F-4674-A552-84A8ED486567}"/>
    <cellStyle name="Entrada 6 4 3" xfId="9284" xr:uid="{E085E62E-1435-4A19-A12B-0973EB76878B}"/>
    <cellStyle name="Entrada 6 4 3 2" xfId="9285" xr:uid="{AF6E91D1-B4B0-4D13-BDD5-5AB2456DF303}"/>
    <cellStyle name="Entrada 6 4 3 2 2" xfId="9286" xr:uid="{95BA369A-7D8D-4AC5-9A78-6B551742132A}"/>
    <cellStyle name="Entrada 6 4 3 2 2 2" xfId="9287" xr:uid="{B024AF46-15B9-4DA6-84BA-AC44905FE9B8}"/>
    <cellStyle name="Entrada 6 4 3 2 3" xfId="9288" xr:uid="{A61C91A6-B3BE-43C2-A58B-09DBD2067344}"/>
    <cellStyle name="Entrada 6 4 3 3" xfId="9289" xr:uid="{E770F0DA-C7AB-48B1-ADDD-F73299D2A386}"/>
    <cellStyle name="Entrada 6 4 3 3 2" xfId="9290" xr:uid="{AB387EBD-5A55-4AD9-B956-1D48A7DB8624}"/>
    <cellStyle name="Entrada 6 4 3 3 2 2" xfId="9291" xr:uid="{D29812BB-4DBF-4817-9B2D-29631A1F2028}"/>
    <cellStyle name="Entrada 6 4 3 3 3" xfId="9292" xr:uid="{19186BBD-BECA-4F28-9752-55FC9E1933E4}"/>
    <cellStyle name="Entrada 6 4 3 4" xfId="9293" xr:uid="{285FA264-FADA-405D-A0CB-64F50F7140C7}"/>
    <cellStyle name="Entrada 6 4 4" xfId="9294" xr:uid="{9277952A-7F7F-44AB-87E4-B3898AE1FF70}"/>
    <cellStyle name="Entrada 6 4 4 2" xfId="9295" xr:uid="{0282A519-50BC-4097-82EC-DCDFB61C0640}"/>
    <cellStyle name="Entrada 6 4 4 2 2" xfId="9296" xr:uid="{D9AE985A-D53E-40FB-A952-FBF788E191B5}"/>
    <cellStyle name="Entrada 6 4 4 3" xfId="9297" xr:uid="{2954C9B6-ACB1-45DA-96F0-648E424F04B7}"/>
    <cellStyle name="Entrada 6 4 5" xfId="9298" xr:uid="{CA4697EA-FF44-4CF5-BA26-84BDB4B68A8F}"/>
    <cellStyle name="Entrada 6 4 5 2" xfId="9299" xr:uid="{B4A2CE66-F9AA-443B-A48F-46225EB69027}"/>
    <cellStyle name="Entrada 6 4 5 2 2" xfId="9300" xr:uid="{168C88BB-E76E-4204-B4D4-95125484CE58}"/>
    <cellStyle name="Entrada 6 4 5 3" xfId="9301" xr:uid="{6D51A257-EF7D-4801-B156-337C03456599}"/>
    <cellStyle name="Entrada 6 4 6" xfId="9302" xr:uid="{CB50C148-60BE-4AEF-9608-154DCCDC5AAB}"/>
    <cellStyle name="Entrada 6 5" xfId="9303" xr:uid="{AA7E5D44-8124-4903-BE58-871BC5F5931C}"/>
    <cellStyle name="Entrada 6 5 2" xfId="9304" xr:uid="{3ECAC438-0C74-4469-9E31-3F2A47DE0F21}"/>
    <cellStyle name="Entrada 6 5 2 2" xfId="9305" xr:uid="{3C33D4DE-4EC2-41C4-AFA8-6876100A503C}"/>
    <cellStyle name="Entrada 6 5 2 2 2" xfId="9306" xr:uid="{170A6953-D0A7-4233-AB7A-9438AB2FC063}"/>
    <cellStyle name="Entrada 6 5 2 2 2 2" xfId="9307" xr:uid="{87238A46-6307-4963-9C0B-A35CAA45996B}"/>
    <cellStyle name="Entrada 6 5 2 2 3" xfId="9308" xr:uid="{4DB0872C-D85D-4464-AB0D-AB42DFCB78DF}"/>
    <cellStyle name="Entrada 6 5 2 3" xfId="9309" xr:uid="{2C2FD107-837E-4FF1-BF58-DAE57057CA4E}"/>
    <cellStyle name="Entrada 6 5 2 3 2" xfId="9310" xr:uid="{2EB07CF1-9A33-49FC-978F-83755146043C}"/>
    <cellStyle name="Entrada 6 5 2 3 2 2" xfId="9311" xr:uid="{D433A716-F453-48A0-9B56-39806B8DE3B2}"/>
    <cellStyle name="Entrada 6 5 2 3 3" xfId="9312" xr:uid="{73058B7A-2008-44A9-A042-226BE65E4651}"/>
    <cellStyle name="Entrada 6 5 2 4" xfId="9313" xr:uid="{C2740B35-F7CA-4335-846F-0D32B1C70CAB}"/>
    <cellStyle name="Entrada 6 5 3" xfId="9314" xr:uid="{D1D10C62-6A16-4812-822C-9037A2D87D54}"/>
    <cellStyle name="Entrada 6 5 3 2" xfId="9315" xr:uid="{8E3FB5C2-6045-4222-B77C-5EEDD2749537}"/>
    <cellStyle name="Entrada 6 5 3 2 2" xfId="9316" xr:uid="{CD2FB6A7-14A5-4048-94F1-256C3FF99F6C}"/>
    <cellStyle name="Entrada 6 5 3 3" xfId="9317" xr:uid="{CE6E50AA-940B-4099-B5DC-3F57EF78F09F}"/>
    <cellStyle name="Entrada 6 5 4" xfId="9318" xr:uid="{30BBEEC9-437B-4C3E-A2F2-8A674ED243EE}"/>
    <cellStyle name="Entrada 6 5 4 2" xfId="9319" xr:uid="{A3ACD975-55E7-4FDB-A7EC-D1FB5E8CB7C2}"/>
    <cellStyle name="Entrada 6 5 4 2 2" xfId="9320" xr:uid="{5EA65FC4-4CB7-4174-BEF3-D06748231841}"/>
    <cellStyle name="Entrada 6 5 4 3" xfId="9321" xr:uid="{42B6C498-D8A0-42C5-8F8A-5FAC29568B33}"/>
    <cellStyle name="Entrada 6 5 5" xfId="9322" xr:uid="{D6C249CD-0525-4778-99ED-A8C68AB43650}"/>
    <cellStyle name="Entrada 6 6" xfId="9323" xr:uid="{823FBD19-F83F-49F4-BD49-66240CCAB936}"/>
    <cellStyle name="Entrada 6 6 2" xfId="9324" xr:uid="{F69F6C0B-CA23-40C9-B39E-2D0EC4A021C7}"/>
    <cellStyle name="Entrada 6 6 2 2" xfId="9325" xr:uid="{17CDB3FA-3F73-4B2F-8306-436D7D861D23}"/>
    <cellStyle name="Entrada 6 6 2 2 2" xfId="9326" xr:uid="{E2A3819E-48A2-4A95-AD41-332E9BFABE9F}"/>
    <cellStyle name="Entrada 6 6 2 3" xfId="9327" xr:uid="{5504DC23-73C7-487C-83D6-7D5D4669B203}"/>
    <cellStyle name="Entrada 6 6 3" xfId="9328" xr:uid="{2A48E0CA-18EF-43F4-9F23-981FCFD4E56F}"/>
    <cellStyle name="Entrada 6 6 3 2" xfId="9329" xr:uid="{03BBE953-801C-4F96-8FC5-53798CA416F2}"/>
    <cellStyle name="Entrada 6 6 3 2 2" xfId="9330" xr:uid="{81096309-B98E-4721-AD28-E3F0069B403F}"/>
    <cellStyle name="Entrada 6 6 3 3" xfId="9331" xr:uid="{0FF192B5-FD2E-4B3E-BA91-BA4B2961DB94}"/>
    <cellStyle name="Entrada 6 6 4" xfId="9332" xr:uid="{864F88F4-C306-4859-AB52-84FD0285241A}"/>
    <cellStyle name="Entrada 6 7" xfId="9333" xr:uid="{6DE04424-2372-473E-971C-308F78B3AD6B}"/>
    <cellStyle name="Entrada 6 7 2" xfId="9334" xr:uid="{1A492DDF-C8F3-45E3-87D4-9A9B7DF67450}"/>
    <cellStyle name="Entrada 6 7 2 2" xfId="9335" xr:uid="{72255246-36E3-4251-82F9-C730F8F9FBC3}"/>
    <cellStyle name="Entrada 6 7 3" xfId="9336" xr:uid="{ECC286F3-C6F1-49CB-96BD-3F3243EAC6CF}"/>
    <cellStyle name="Entrada 6 8" xfId="9337" xr:uid="{8480BBBF-11D4-42B2-B8C6-7926D7DAB390}"/>
    <cellStyle name="Entrada 6 8 2" xfId="9338" xr:uid="{1759DD16-439A-4889-9911-31E908E5887F}"/>
    <cellStyle name="Entrada 6 8 2 2" xfId="9339" xr:uid="{DE2793B3-2021-43D8-A08E-857AE95CED94}"/>
    <cellStyle name="Entrada 6 8 3" xfId="9340" xr:uid="{0D7C8768-592C-4352-A625-1EA7824B9696}"/>
    <cellStyle name="Entrada 6 9" xfId="9341" xr:uid="{B35D742E-DBED-45B1-A3A8-F3B4845F78FE}"/>
    <cellStyle name="Entrada 7" xfId="9342" xr:uid="{7EB6E67D-185E-4392-8B9F-4C6B1F58BF44}"/>
    <cellStyle name="Entrada 7 2" xfId="9343" xr:uid="{0D637948-D8DB-4982-A0D0-8B183278CF17}"/>
    <cellStyle name="Entrada 7 2 2" xfId="9344" xr:uid="{31DBB1E5-ACAB-4236-80FB-8458C266262E}"/>
    <cellStyle name="Entrada 7 2 2 2" xfId="9345" xr:uid="{66660675-6A47-4F52-B9EB-1F809AA87106}"/>
    <cellStyle name="Entrada 7 2 2 2 2" xfId="9346" xr:uid="{11B995C5-4A3B-4120-8E42-B7C0DB337C22}"/>
    <cellStyle name="Entrada 7 2 2 2 2 2" xfId="9347" xr:uid="{608B0174-9E1A-4FA3-9A45-28AC1061612D}"/>
    <cellStyle name="Entrada 7 2 2 2 2 2 2" xfId="9348" xr:uid="{DCEBB466-1D17-4BF6-AB91-B7F9D3F0FE1F}"/>
    <cellStyle name="Entrada 7 2 2 2 2 2 2 2" xfId="9349" xr:uid="{5560FF9C-DB4B-42F8-BBF6-81E9992799E6}"/>
    <cellStyle name="Entrada 7 2 2 2 2 2 2 2 2" xfId="9350" xr:uid="{79281F36-2965-4525-B242-D004873B4896}"/>
    <cellStyle name="Entrada 7 2 2 2 2 2 2 3" xfId="9351" xr:uid="{1500702B-09E3-4B7A-A1C1-D699474AD6E3}"/>
    <cellStyle name="Entrada 7 2 2 2 2 2 3" xfId="9352" xr:uid="{1419EA1F-29E7-46A5-94FF-0CD47021DB49}"/>
    <cellStyle name="Entrada 7 2 2 2 2 2 3 2" xfId="9353" xr:uid="{F194B9FA-B3D4-4805-9C96-DDB87EB06014}"/>
    <cellStyle name="Entrada 7 2 2 2 2 2 3 2 2" xfId="9354" xr:uid="{0975BB80-2070-4067-AFC3-65EF301B9D2D}"/>
    <cellStyle name="Entrada 7 2 2 2 2 2 3 3" xfId="9355" xr:uid="{630ACF48-36AB-41AF-BD4C-A949FE746E01}"/>
    <cellStyle name="Entrada 7 2 2 2 2 2 4" xfId="9356" xr:uid="{3F311B6B-E708-4CD4-A47D-94D9B4E25AD0}"/>
    <cellStyle name="Entrada 7 2 2 2 2 3" xfId="9357" xr:uid="{0F27B807-A441-4535-9193-49D0EB719097}"/>
    <cellStyle name="Entrada 7 2 2 2 2 3 2" xfId="9358" xr:uid="{C12FE5B9-EEDA-48AD-ACF8-9FED3417FE00}"/>
    <cellStyle name="Entrada 7 2 2 2 2 3 2 2" xfId="9359" xr:uid="{49D86473-54D1-4F10-9B74-966E8D0001F0}"/>
    <cellStyle name="Entrada 7 2 2 2 2 3 3" xfId="9360" xr:uid="{00E9AA99-0B4C-469B-81EA-8488289B0D5E}"/>
    <cellStyle name="Entrada 7 2 2 2 2 4" xfId="9361" xr:uid="{EF6393BE-3A38-4646-8D86-0F25845E2B34}"/>
    <cellStyle name="Entrada 7 2 2 2 2 4 2" xfId="9362" xr:uid="{4991FB15-7050-4295-9090-7E9627427BFB}"/>
    <cellStyle name="Entrada 7 2 2 2 2 4 2 2" xfId="9363" xr:uid="{24C84AED-AF9C-4EF7-B479-825A4A21350F}"/>
    <cellStyle name="Entrada 7 2 2 2 2 4 3" xfId="9364" xr:uid="{188A3FD0-602E-4298-981D-D2CB8209A76F}"/>
    <cellStyle name="Entrada 7 2 2 2 2 5" xfId="9365" xr:uid="{72AE9434-9B95-4A14-A6A3-215D02D74DE0}"/>
    <cellStyle name="Entrada 7 2 2 2 3" xfId="9366" xr:uid="{6B35A666-6154-4F88-A489-A655AD497D45}"/>
    <cellStyle name="Entrada 7 2 2 2 3 2" xfId="9367" xr:uid="{647084D7-13C4-467C-AD0A-509276326909}"/>
    <cellStyle name="Entrada 7 2 2 2 3 2 2" xfId="9368" xr:uid="{50ADA554-5A0A-4C30-8336-63ACF8B19F61}"/>
    <cellStyle name="Entrada 7 2 2 2 3 2 2 2" xfId="9369" xr:uid="{25D25B59-8B92-4F38-97D5-D9BADD78E76A}"/>
    <cellStyle name="Entrada 7 2 2 2 3 2 3" xfId="9370" xr:uid="{C8A337FA-E4F7-4D57-AD6D-B6BBF97FD414}"/>
    <cellStyle name="Entrada 7 2 2 2 3 3" xfId="9371" xr:uid="{1EB4ECD6-54E7-4054-8AD7-DA850CBD3DC8}"/>
    <cellStyle name="Entrada 7 2 2 2 3 3 2" xfId="9372" xr:uid="{7134FB31-F694-428B-BD89-8583088AE5CA}"/>
    <cellStyle name="Entrada 7 2 2 2 3 3 2 2" xfId="9373" xr:uid="{978BE76D-9C2B-4C35-B78E-A44FDBFB2F25}"/>
    <cellStyle name="Entrada 7 2 2 2 3 3 3" xfId="9374" xr:uid="{CC43D975-848A-43F7-9385-869D5F903AAE}"/>
    <cellStyle name="Entrada 7 2 2 2 3 4" xfId="9375" xr:uid="{04E1783C-8C21-4CE2-AA3E-82711DA48E50}"/>
    <cellStyle name="Entrada 7 2 2 2 4" xfId="9376" xr:uid="{873C7730-A093-4BFD-AB34-3CAB336E0592}"/>
    <cellStyle name="Entrada 7 2 2 2 4 2" xfId="9377" xr:uid="{C08A5D4F-79CD-4F5F-9960-AE000C318CA9}"/>
    <cellStyle name="Entrada 7 2 2 2 4 2 2" xfId="9378" xr:uid="{3C9B5394-242D-49E9-AE70-6E265D956108}"/>
    <cellStyle name="Entrada 7 2 2 2 4 3" xfId="9379" xr:uid="{24A1C7E8-7AD2-4A37-926D-4A5352EF9BD2}"/>
    <cellStyle name="Entrada 7 2 2 2 5" xfId="9380" xr:uid="{D92CDEEE-A289-41F7-BF2B-BE7C999E838C}"/>
    <cellStyle name="Entrada 7 2 2 2 5 2" xfId="9381" xr:uid="{3EEBB940-4889-4D30-A1B4-ABB5C8478EF5}"/>
    <cellStyle name="Entrada 7 2 2 2 5 2 2" xfId="9382" xr:uid="{9BDB96FF-DA3F-48C6-92A6-2AAA9868B57F}"/>
    <cellStyle name="Entrada 7 2 2 2 5 3" xfId="9383" xr:uid="{748C52C1-48E5-4165-976E-9C2778151D3C}"/>
    <cellStyle name="Entrada 7 2 2 2 6" xfId="9384" xr:uid="{1A032AB2-F07E-4AE5-AB9E-E880D4A20597}"/>
    <cellStyle name="Entrada 7 2 2 3" xfId="9385" xr:uid="{34C301F8-C5FC-4838-91A4-A6D3DB86C6E7}"/>
    <cellStyle name="Entrada 7 2 2 3 2" xfId="9386" xr:uid="{5F78BDE7-A56D-4D5C-9676-EAE1551B157B}"/>
    <cellStyle name="Entrada 7 2 2 3 2 2" xfId="9387" xr:uid="{86733059-9FCB-41DD-AEEA-D51F7A6A50BA}"/>
    <cellStyle name="Entrada 7 2 2 3 2 2 2" xfId="9388" xr:uid="{F239F889-A72F-448B-9F86-33DEFF5CE315}"/>
    <cellStyle name="Entrada 7 2 2 3 2 2 2 2" xfId="9389" xr:uid="{7EE7A0F6-0FBE-45CE-8BF2-53BF38EB8EDA}"/>
    <cellStyle name="Entrada 7 2 2 3 2 2 3" xfId="9390" xr:uid="{28083FD4-BBBF-483D-A0AB-4802A525AA74}"/>
    <cellStyle name="Entrada 7 2 2 3 2 3" xfId="9391" xr:uid="{EEAC4B70-B173-4C97-B7AF-62AC05E407CA}"/>
    <cellStyle name="Entrada 7 2 2 3 2 3 2" xfId="9392" xr:uid="{1AD11F08-F3D8-4648-816D-B89E708864CD}"/>
    <cellStyle name="Entrada 7 2 2 3 2 3 2 2" xfId="9393" xr:uid="{8DFC98BB-192F-4DB5-BE7D-7A9C2C1E452C}"/>
    <cellStyle name="Entrada 7 2 2 3 2 3 3" xfId="9394" xr:uid="{2AC3D733-1D3B-4A1F-A43D-C90C45284A70}"/>
    <cellStyle name="Entrada 7 2 2 3 2 4" xfId="9395" xr:uid="{D14DBBCB-5A49-4388-A09A-4F6D44AB377D}"/>
    <cellStyle name="Entrada 7 2 2 3 3" xfId="9396" xr:uid="{7E82E55F-6F98-4B4B-B56B-1D3CD69803AD}"/>
    <cellStyle name="Entrada 7 2 2 3 3 2" xfId="9397" xr:uid="{8D392DF7-BBA3-4340-B528-FBDF6BA02518}"/>
    <cellStyle name="Entrada 7 2 2 3 3 2 2" xfId="9398" xr:uid="{F470F0F6-89C6-4AF6-83A5-B8C9ABF63F60}"/>
    <cellStyle name="Entrada 7 2 2 3 3 3" xfId="9399" xr:uid="{F4AD1DCC-1862-4096-8ED2-D54CD4EBAC1E}"/>
    <cellStyle name="Entrada 7 2 2 3 4" xfId="9400" xr:uid="{34814452-10E7-495A-B320-48715B4FB30C}"/>
    <cellStyle name="Entrada 7 2 2 3 4 2" xfId="9401" xr:uid="{10497F8D-50E5-495F-AA1A-2143BE868846}"/>
    <cellStyle name="Entrada 7 2 2 3 4 2 2" xfId="9402" xr:uid="{1D3D380F-531C-400A-AD3A-4F3E69229A28}"/>
    <cellStyle name="Entrada 7 2 2 3 4 3" xfId="9403" xr:uid="{B37CD927-63BB-4ADF-937B-B19A8FDB02A3}"/>
    <cellStyle name="Entrada 7 2 2 3 5" xfId="9404" xr:uid="{A725A767-CA13-44BD-AED8-1F070352C181}"/>
    <cellStyle name="Entrada 7 2 2 4" xfId="9405" xr:uid="{514C0B28-17D6-4433-975C-FF2BFAB0A322}"/>
    <cellStyle name="Entrada 7 2 2 4 2" xfId="9406" xr:uid="{897739D0-60F7-4526-96BE-52C501AFEB3E}"/>
    <cellStyle name="Entrada 7 2 2 4 2 2" xfId="9407" xr:uid="{1A7F7388-219E-4380-BBD9-3582FCC22F5C}"/>
    <cellStyle name="Entrada 7 2 2 4 2 2 2" xfId="9408" xr:uid="{5E99A887-F42B-4A46-92C1-32CA4CC34C51}"/>
    <cellStyle name="Entrada 7 2 2 4 2 3" xfId="9409" xr:uid="{A6FBDCB7-9BB2-41E8-A553-B93BE4BD842C}"/>
    <cellStyle name="Entrada 7 2 2 4 3" xfId="9410" xr:uid="{67E4B7E0-CAAF-42A0-B8B0-9030091969F5}"/>
    <cellStyle name="Entrada 7 2 2 4 3 2" xfId="9411" xr:uid="{71B72EE0-72A1-4D01-A0D4-C6017BE05600}"/>
    <cellStyle name="Entrada 7 2 2 4 3 2 2" xfId="9412" xr:uid="{25C0235E-E8BB-4F19-A428-1A738AE0A779}"/>
    <cellStyle name="Entrada 7 2 2 4 3 3" xfId="9413" xr:uid="{2C48B0D2-07AF-4A64-AF51-A7CF9A548347}"/>
    <cellStyle name="Entrada 7 2 2 4 4" xfId="9414" xr:uid="{09D2F0B2-2BFC-478D-BF24-DF603F043755}"/>
    <cellStyle name="Entrada 7 2 2 5" xfId="9415" xr:uid="{71FB3A16-5D92-4904-A2BD-32AC4E13746F}"/>
    <cellStyle name="Entrada 7 2 2 5 2" xfId="9416" xr:uid="{59951725-24E2-48EE-BC1F-142ABBD23DAA}"/>
    <cellStyle name="Entrada 7 2 2 5 2 2" xfId="9417" xr:uid="{7DCAE159-B639-413A-9A5D-D5A0FB7F3657}"/>
    <cellStyle name="Entrada 7 2 2 5 3" xfId="9418" xr:uid="{F8310F0A-BC57-450C-ABE7-AC23C1C8FDB2}"/>
    <cellStyle name="Entrada 7 2 2 6" xfId="9419" xr:uid="{B784BDC6-A572-4C45-9082-DBBF1A478214}"/>
    <cellStyle name="Entrada 7 2 2 6 2" xfId="9420" xr:uid="{C30CBA5A-6B74-44D3-92B0-1B15AF390EEC}"/>
    <cellStyle name="Entrada 7 2 2 6 2 2" xfId="9421" xr:uid="{D407F0E4-3DDA-4DB4-B243-62875EEEBFB8}"/>
    <cellStyle name="Entrada 7 2 2 6 3" xfId="9422" xr:uid="{C91AAF06-05FE-4EE6-9EC7-9D4821E905F4}"/>
    <cellStyle name="Entrada 7 2 2 7" xfId="9423" xr:uid="{860F736C-D138-4C53-9E6E-0A8967D90B12}"/>
    <cellStyle name="Entrada 7 2 3" xfId="9424" xr:uid="{A1273F80-9CA1-4C92-867D-068FE4DB2F98}"/>
    <cellStyle name="Entrada 7 2 3 2" xfId="9425" xr:uid="{49C352D6-BF54-4C53-9997-868FF95F9CAC}"/>
    <cellStyle name="Entrada 7 2 3 2 2" xfId="9426" xr:uid="{A04785BF-6CC9-4F2E-983B-387B4F5FA72A}"/>
    <cellStyle name="Entrada 7 2 3 2 2 2" xfId="9427" xr:uid="{14DF8446-23A6-481F-BBFF-3E177DD67FF3}"/>
    <cellStyle name="Entrada 7 2 3 2 2 2 2" xfId="9428" xr:uid="{E31A6416-313A-46CE-9CFD-70B66DB0F10C}"/>
    <cellStyle name="Entrada 7 2 3 2 2 2 2 2" xfId="9429" xr:uid="{519143DD-386F-47C2-A913-F496E4999245}"/>
    <cellStyle name="Entrada 7 2 3 2 2 2 3" xfId="9430" xr:uid="{CF901DDF-79FD-49D7-BF1C-A6B890CC8EE0}"/>
    <cellStyle name="Entrada 7 2 3 2 2 3" xfId="9431" xr:uid="{A60E752E-FA33-4AED-943E-2DBAB46CD571}"/>
    <cellStyle name="Entrada 7 2 3 2 2 3 2" xfId="9432" xr:uid="{F14711CE-E364-4F64-B2B5-6A08FF11E87A}"/>
    <cellStyle name="Entrada 7 2 3 2 2 3 2 2" xfId="9433" xr:uid="{A4C0F3C0-FF5D-4AF6-922E-5B7CCFAFC57D}"/>
    <cellStyle name="Entrada 7 2 3 2 2 3 3" xfId="9434" xr:uid="{0892AB24-53B7-426B-9DFD-C8ADED01BAA5}"/>
    <cellStyle name="Entrada 7 2 3 2 2 4" xfId="9435" xr:uid="{E130B0D8-8EC9-4D76-87E0-89055A4DF342}"/>
    <cellStyle name="Entrada 7 2 3 2 3" xfId="9436" xr:uid="{2785E11F-BF60-45D3-B8DB-ACCCA2C13CE6}"/>
    <cellStyle name="Entrada 7 2 3 2 3 2" xfId="9437" xr:uid="{992F0FC1-C370-413B-B643-DD0F8241F2CD}"/>
    <cellStyle name="Entrada 7 2 3 2 3 2 2" xfId="9438" xr:uid="{0852FBF8-BAAA-4A7A-BB35-854D1BE338E4}"/>
    <cellStyle name="Entrada 7 2 3 2 3 3" xfId="9439" xr:uid="{00B0BD1E-992D-46F0-9FB9-9CABDAD0BB33}"/>
    <cellStyle name="Entrada 7 2 3 2 4" xfId="9440" xr:uid="{58417FD2-1C4E-42E0-88BF-5A40E67EEAEF}"/>
    <cellStyle name="Entrada 7 2 3 2 4 2" xfId="9441" xr:uid="{11FB7ED3-7A88-4D59-A8F6-03C945B2DBEB}"/>
    <cellStyle name="Entrada 7 2 3 2 4 2 2" xfId="9442" xr:uid="{92A69A27-4166-4D3B-B68A-3E231D80821B}"/>
    <cellStyle name="Entrada 7 2 3 2 4 3" xfId="9443" xr:uid="{E7DDB01B-5A77-431C-8349-4FEB4D652CA2}"/>
    <cellStyle name="Entrada 7 2 3 2 5" xfId="9444" xr:uid="{B45D1173-5F28-459E-9264-A5F46863E5A0}"/>
    <cellStyle name="Entrada 7 2 3 3" xfId="9445" xr:uid="{6D8470DC-FD2F-4501-B18A-F87CE966493B}"/>
    <cellStyle name="Entrada 7 2 3 3 2" xfId="9446" xr:uid="{7BF895B4-EDBD-47F3-92BC-553862D83492}"/>
    <cellStyle name="Entrada 7 2 3 3 2 2" xfId="9447" xr:uid="{0FD12D60-CEB5-41F4-8386-8B3AB0A6473D}"/>
    <cellStyle name="Entrada 7 2 3 3 2 2 2" xfId="9448" xr:uid="{673637D9-FA1E-4856-A460-6B50959531A3}"/>
    <cellStyle name="Entrada 7 2 3 3 2 3" xfId="9449" xr:uid="{EFCBA70F-135D-4E75-ABB9-9D5478718C6B}"/>
    <cellStyle name="Entrada 7 2 3 3 3" xfId="9450" xr:uid="{19F87211-2B44-4149-8200-29BD0CFA0417}"/>
    <cellStyle name="Entrada 7 2 3 3 3 2" xfId="9451" xr:uid="{C2488B0D-FAE4-4AB0-9D8D-149B9FB46600}"/>
    <cellStyle name="Entrada 7 2 3 3 3 2 2" xfId="9452" xr:uid="{92BF422E-DFAE-4480-9498-4B4465176A15}"/>
    <cellStyle name="Entrada 7 2 3 3 3 3" xfId="9453" xr:uid="{30AC3379-3504-4711-99AC-0205F066B04B}"/>
    <cellStyle name="Entrada 7 2 3 3 4" xfId="9454" xr:uid="{78198201-89C1-4C63-A87E-2B5214E1DBCC}"/>
    <cellStyle name="Entrada 7 2 3 4" xfId="9455" xr:uid="{7C9E96C7-FF11-4256-9C61-161354ABE14E}"/>
    <cellStyle name="Entrada 7 2 3 4 2" xfId="9456" xr:uid="{E70B795F-6489-4A68-8F08-DD7E3E842BD9}"/>
    <cellStyle name="Entrada 7 2 3 4 2 2" xfId="9457" xr:uid="{F61DF91F-DFE2-4900-AB76-2E9E4BA762D9}"/>
    <cellStyle name="Entrada 7 2 3 4 3" xfId="9458" xr:uid="{38937805-410D-423A-A769-4AA99C0BA8EA}"/>
    <cellStyle name="Entrada 7 2 3 5" xfId="9459" xr:uid="{2696D767-C2AA-41B7-816A-DD85D0E7B51D}"/>
    <cellStyle name="Entrada 7 2 3 5 2" xfId="9460" xr:uid="{245B4574-3BDD-4B30-9F1B-E50E013267CB}"/>
    <cellStyle name="Entrada 7 2 3 5 2 2" xfId="9461" xr:uid="{C88DE423-6D21-4B4D-B841-D4DD24BEEA18}"/>
    <cellStyle name="Entrada 7 2 3 5 3" xfId="9462" xr:uid="{C6D03AE9-5AF0-4819-B948-FE794A6EB8C5}"/>
    <cellStyle name="Entrada 7 2 3 6" xfId="9463" xr:uid="{88E1B2D9-8504-43E8-AC00-AAA31EE071E7}"/>
    <cellStyle name="Entrada 7 2 4" xfId="9464" xr:uid="{F8EDE6F0-A369-4073-9CC7-437E9538A1E5}"/>
    <cellStyle name="Entrada 7 2 4 2" xfId="9465" xr:uid="{F65563C7-6258-41DE-A0C9-EEDBB1D89F6B}"/>
    <cellStyle name="Entrada 7 2 4 2 2" xfId="9466" xr:uid="{2579C376-4548-466B-BF86-DBFB472FEF99}"/>
    <cellStyle name="Entrada 7 2 4 2 2 2" xfId="9467" xr:uid="{B6A17713-AA8B-4E33-B0E0-1D3724DF0A60}"/>
    <cellStyle name="Entrada 7 2 4 2 2 2 2" xfId="9468" xr:uid="{6CFF551C-EFED-43A5-B2C3-3C97E11A1FF7}"/>
    <cellStyle name="Entrada 7 2 4 2 2 3" xfId="9469" xr:uid="{96B2D545-A0FB-4B99-A1B9-9755D0C0ED37}"/>
    <cellStyle name="Entrada 7 2 4 2 3" xfId="9470" xr:uid="{972FE871-A8B7-4E82-BEA8-638F79C79F2F}"/>
    <cellStyle name="Entrada 7 2 4 2 3 2" xfId="9471" xr:uid="{F80A59CB-DB98-437B-9A70-95D1E5F0E8E1}"/>
    <cellStyle name="Entrada 7 2 4 2 3 2 2" xfId="9472" xr:uid="{EEF3794F-F84F-4755-AE6F-2EBAC15137E7}"/>
    <cellStyle name="Entrada 7 2 4 2 3 3" xfId="9473" xr:uid="{8822605F-87B4-498F-80CA-CF904AC6066A}"/>
    <cellStyle name="Entrada 7 2 4 2 4" xfId="9474" xr:uid="{4F0D172C-07C5-4248-B885-E6310DE5F8FF}"/>
    <cellStyle name="Entrada 7 2 4 3" xfId="9475" xr:uid="{3200A967-C6C9-49E5-A54D-02B9999949FA}"/>
    <cellStyle name="Entrada 7 2 4 3 2" xfId="9476" xr:uid="{18F54E00-A12F-4A51-AF23-BD77B903A9F9}"/>
    <cellStyle name="Entrada 7 2 4 3 2 2" xfId="9477" xr:uid="{080E7F27-C928-4A42-822F-0E834FC38CD3}"/>
    <cellStyle name="Entrada 7 2 4 3 3" xfId="9478" xr:uid="{2AD099DA-0303-4E9F-8CB7-F0E6DCD95773}"/>
    <cellStyle name="Entrada 7 2 4 4" xfId="9479" xr:uid="{6DCD65D0-1D7B-4156-9099-FC29A8AA4FB2}"/>
    <cellStyle name="Entrada 7 2 4 4 2" xfId="9480" xr:uid="{3122F0F9-63F2-44E7-AD19-4838D613F849}"/>
    <cellStyle name="Entrada 7 2 4 4 2 2" xfId="9481" xr:uid="{BF46EB60-46B4-4C55-9F79-6613B6B70DA7}"/>
    <cellStyle name="Entrada 7 2 4 4 3" xfId="9482" xr:uid="{1A797EC1-8AFC-4815-9A49-C810FE960F6D}"/>
    <cellStyle name="Entrada 7 2 4 5" xfId="9483" xr:uid="{2D7577F3-8446-49D2-A190-0D0A2F54E720}"/>
    <cellStyle name="Entrada 7 2 5" xfId="9484" xr:uid="{8329B27B-32D3-4414-9707-5455BBF557A5}"/>
    <cellStyle name="Entrada 7 2 5 2" xfId="9485" xr:uid="{0873BCD6-FD5B-4CA5-A2F1-8678CCCBC90F}"/>
    <cellStyle name="Entrada 7 2 5 2 2" xfId="9486" xr:uid="{6CF61C6B-4EA2-4190-8380-4F3007BEAE3B}"/>
    <cellStyle name="Entrada 7 2 5 2 2 2" xfId="9487" xr:uid="{E96BC6FF-01E1-436E-941E-0BE63CF7F378}"/>
    <cellStyle name="Entrada 7 2 5 2 3" xfId="9488" xr:uid="{1463CDF6-8A9B-452E-9336-D58D84D2AC6E}"/>
    <cellStyle name="Entrada 7 2 5 3" xfId="9489" xr:uid="{3936F4BA-F4A6-4B48-8E1B-2ED8681E7B97}"/>
    <cellStyle name="Entrada 7 2 5 3 2" xfId="9490" xr:uid="{29DEF282-841F-4052-ACE6-9750C55572DB}"/>
    <cellStyle name="Entrada 7 2 5 3 2 2" xfId="9491" xr:uid="{F4701D98-8346-4A23-A12D-6C9859EBC61A}"/>
    <cellStyle name="Entrada 7 2 5 3 3" xfId="9492" xr:uid="{58C943D1-3BD9-4A66-9E01-C7C24DFD2AB1}"/>
    <cellStyle name="Entrada 7 2 5 4" xfId="9493" xr:uid="{A44A9527-A615-442A-A5FD-46D4D04F5E70}"/>
    <cellStyle name="Entrada 7 2 6" xfId="9494" xr:uid="{5C46628A-3FF1-4016-99C6-A1447F9B753D}"/>
    <cellStyle name="Entrada 7 2 6 2" xfId="9495" xr:uid="{72E1431F-B8F2-43F8-A854-21CEA1E66FB8}"/>
    <cellStyle name="Entrada 7 2 6 2 2" xfId="9496" xr:uid="{819C2751-47C9-4EC3-B1A0-3C051856C2EF}"/>
    <cellStyle name="Entrada 7 2 6 3" xfId="9497" xr:uid="{EEF3D37E-B495-4F8A-A2A3-FE3FFAA9E71B}"/>
    <cellStyle name="Entrada 7 2 7" xfId="9498" xr:uid="{ADED299B-87C8-4D76-A966-BCF154B00936}"/>
    <cellStyle name="Entrada 7 2 7 2" xfId="9499" xr:uid="{249D9EE1-84F0-4AFE-9091-D6B0E7D8CC69}"/>
    <cellStyle name="Entrada 7 2 7 2 2" xfId="9500" xr:uid="{6FF3907E-9D12-40F1-8DA7-D1CFBFAE2B82}"/>
    <cellStyle name="Entrada 7 2 7 3" xfId="9501" xr:uid="{2A177BEE-EED7-4DF9-A990-FECD4D4AB2A9}"/>
    <cellStyle name="Entrada 7 2 8" xfId="9502" xr:uid="{2783CF66-E5E4-4791-841F-E787D95F39D5}"/>
    <cellStyle name="Entrada 7 3" xfId="9503" xr:uid="{4B825AD2-7767-457A-A6C6-8841473C4B99}"/>
    <cellStyle name="Entrada 7 3 2" xfId="9504" xr:uid="{E0763B4F-F91A-436C-88F4-CED1CE2279B2}"/>
    <cellStyle name="Entrada 7 3 2 2" xfId="9505" xr:uid="{DF623A48-FD2F-4110-996D-65FF05101A03}"/>
    <cellStyle name="Entrada 7 3 2 2 2" xfId="9506" xr:uid="{791920B4-A913-455B-8410-DCEF5FBEBE50}"/>
    <cellStyle name="Entrada 7 3 2 2 2 2" xfId="9507" xr:uid="{E274D0EC-C5E2-4C69-8A66-0638A16F975D}"/>
    <cellStyle name="Entrada 7 3 2 2 2 2 2" xfId="9508" xr:uid="{90399050-32E0-41D1-9AD2-46D0BF8AF3EB}"/>
    <cellStyle name="Entrada 7 3 2 2 2 2 2 2" xfId="9509" xr:uid="{F961DF18-054A-4491-B957-FCD76B7C5F00}"/>
    <cellStyle name="Entrada 7 3 2 2 2 2 3" xfId="9510" xr:uid="{5F2973C5-5BA7-4815-B86D-4640CA749F2C}"/>
    <cellStyle name="Entrada 7 3 2 2 2 3" xfId="9511" xr:uid="{E3B74665-9B59-4868-A480-4A539A07BFE1}"/>
    <cellStyle name="Entrada 7 3 2 2 2 3 2" xfId="9512" xr:uid="{650AA3E1-082E-4EB6-85BF-2E0FDFA2F577}"/>
    <cellStyle name="Entrada 7 3 2 2 2 3 2 2" xfId="9513" xr:uid="{2CD570D1-1D1B-4E79-9540-F3F05E588566}"/>
    <cellStyle name="Entrada 7 3 2 2 2 3 3" xfId="9514" xr:uid="{6AA404B8-4A95-45EB-A05D-282E2C9C0F1D}"/>
    <cellStyle name="Entrada 7 3 2 2 2 4" xfId="9515" xr:uid="{7439C2B4-08E0-4A01-A451-3BA6A738930C}"/>
    <cellStyle name="Entrada 7 3 2 2 3" xfId="9516" xr:uid="{78F61F26-A49B-40A4-AF1F-9F2ABD411D3D}"/>
    <cellStyle name="Entrada 7 3 2 2 3 2" xfId="9517" xr:uid="{4B50C33C-B1C0-4D58-91F6-2C755515EFE3}"/>
    <cellStyle name="Entrada 7 3 2 2 3 2 2" xfId="9518" xr:uid="{86604DF0-A930-4ABE-92AC-A798FC5D2CDB}"/>
    <cellStyle name="Entrada 7 3 2 2 3 3" xfId="9519" xr:uid="{CCA1EC3D-164D-4D8A-B9CB-1147C3AE3512}"/>
    <cellStyle name="Entrada 7 3 2 2 4" xfId="9520" xr:uid="{4333BF40-D06C-4280-A2FD-9C4FE015ED92}"/>
    <cellStyle name="Entrada 7 3 2 2 4 2" xfId="9521" xr:uid="{F173365D-416D-4081-A1DE-430A5C3F96EE}"/>
    <cellStyle name="Entrada 7 3 2 2 4 2 2" xfId="9522" xr:uid="{2049DB39-08E7-4DCF-B900-8DC8E34926D1}"/>
    <cellStyle name="Entrada 7 3 2 2 4 3" xfId="9523" xr:uid="{B8AAE45A-70B8-401E-90AB-28B778F1A73D}"/>
    <cellStyle name="Entrada 7 3 2 2 5" xfId="9524" xr:uid="{F24E9D35-73F6-4B45-B570-156645A5B577}"/>
    <cellStyle name="Entrada 7 3 2 3" xfId="9525" xr:uid="{F42B7153-D67F-446A-B057-2004E618D77D}"/>
    <cellStyle name="Entrada 7 3 2 3 2" xfId="9526" xr:uid="{AC497C1A-F515-4B22-806E-DD328ADEF509}"/>
    <cellStyle name="Entrada 7 3 2 3 2 2" xfId="9527" xr:uid="{ED86CA85-7CD2-4CAB-A94E-9AFA82E04D77}"/>
    <cellStyle name="Entrada 7 3 2 3 2 2 2" xfId="9528" xr:uid="{CFD9E858-47AC-46B8-85F8-DB06EC49808F}"/>
    <cellStyle name="Entrada 7 3 2 3 2 3" xfId="9529" xr:uid="{3D19CBCA-65F3-464D-8A6C-C80964DDD390}"/>
    <cellStyle name="Entrada 7 3 2 3 3" xfId="9530" xr:uid="{C0F74A39-F6E6-4389-8E91-62357850FB47}"/>
    <cellStyle name="Entrada 7 3 2 3 3 2" xfId="9531" xr:uid="{32A7940F-9DB6-45D0-A27E-47F5FC2B4553}"/>
    <cellStyle name="Entrada 7 3 2 3 3 2 2" xfId="9532" xr:uid="{F8A9EBAE-1C47-4CE3-8F6B-33AD9F402623}"/>
    <cellStyle name="Entrada 7 3 2 3 3 3" xfId="9533" xr:uid="{2B90CABE-0917-41B3-8A3C-9405A122C4C5}"/>
    <cellStyle name="Entrada 7 3 2 3 4" xfId="9534" xr:uid="{B96E483F-4F20-4CED-828B-4D01D3DD4E7F}"/>
    <cellStyle name="Entrada 7 3 2 4" xfId="9535" xr:uid="{8147B2B1-4E4D-4ACA-A48A-6460E99B165D}"/>
    <cellStyle name="Entrada 7 3 2 4 2" xfId="9536" xr:uid="{009806CF-DB4E-46DA-B25C-813CF1C44E0C}"/>
    <cellStyle name="Entrada 7 3 2 4 2 2" xfId="9537" xr:uid="{599A9584-9B0F-4676-BDB4-1C6F019D3194}"/>
    <cellStyle name="Entrada 7 3 2 4 3" xfId="9538" xr:uid="{DBA2594B-E4DE-4F30-AA89-020188725DCD}"/>
    <cellStyle name="Entrada 7 3 2 5" xfId="9539" xr:uid="{99341806-84CF-471D-883B-C92EFC9BDFD6}"/>
    <cellStyle name="Entrada 7 3 2 5 2" xfId="9540" xr:uid="{FBB78648-CD70-4D1A-A342-138264EFC3BD}"/>
    <cellStyle name="Entrada 7 3 2 5 2 2" xfId="9541" xr:uid="{A42A6DBE-C7CD-4782-9215-1BC8E12D8713}"/>
    <cellStyle name="Entrada 7 3 2 5 3" xfId="9542" xr:uid="{478D6F27-BDB6-42EA-8639-D177095DE87D}"/>
    <cellStyle name="Entrada 7 3 2 6" xfId="9543" xr:uid="{79FC4F44-2D72-4376-85CA-5745C6F215CB}"/>
    <cellStyle name="Entrada 7 3 3" xfId="9544" xr:uid="{B0D394D8-B570-4E70-AAD2-7D35F820AB08}"/>
    <cellStyle name="Entrada 7 3 3 2" xfId="9545" xr:uid="{1056D18E-CA8C-4E0E-83AD-996900E73058}"/>
    <cellStyle name="Entrada 7 3 3 2 2" xfId="9546" xr:uid="{617D1C29-34A9-4C0A-BF36-8164D8BE5DD1}"/>
    <cellStyle name="Entrada 7 3 3 2 2 2" xfId="9547" xr:uid="{ABD74C22-C765-45B7-9725-2C704A48369C}"/>
    <cellStyle name="Entrada 7 3 3 2 2 2 2" xfId="9548" xr:uid="{5569A3F1-CC62-4166-9339-426A5FD5DD6E}"/>
    <cellStyle name="Entrada 7 3 3 2 2 3" xfId="9549" xr:uid="{F6C7C644-A647-424A-8375-D8FA89520694}"/>
    <cellStyle name="Entrada 7 3 3 2 3" xfId="9550" xr:uid="{441C8152-1304-4FE9-9FEA-752F2F35C04F}"/>
    <cellStyle name="Entrada 7 3 3 2 3 2" xfId="9551" xr:uid="{DB4EDE2A-980A-42AF-931C-20CAE2714EE0}"/>
    <cellStyle name="Entrada 7 3 3 2 3 2 2" xfId="9552" xr:uid="{431BD229-193F-4871-A93C-736AC1ED6919}"/>
    <cellStyle name="Entrada 7 3 3 2 3 3" xfId="9553" xr:uid="{5E2A5A9E-683A-4E88-BE87-7046E16CC707}"/>
    <cellStyle name="Entrada 7 3 3 2 4" xfId="9554" xr:uid="{E33DF049-FDE5-47EE-9808-1E4479EBB879}"/>
    <cellStyle name="Entrada 7 3 3 3" xfId="9555" xr:uid="{2F5027A7-CAC4-40A1-A8DD-E76123E3E804}"/>
    <cellStyle name="Entrada 7 3 3 3 2" xfId="9556" xr:uid="{6C4D43F5-CB33-4CC8-A2ED-564B1CBA2A36}"/>
    <cellStyle name="Entrada 7 3 3 3 2 2" xfId="9557" xr:uid="{0BECF4C8-3A37-498A-9CF4-A9A6A15CB26E}"/>
    <cellStyle name="Entrada 7 3 3 3 3" xfId="9558" xr:uid="{F94EA736-5896-4BAE-A14A-53B695A5485E}"/>
    <cellStyle name="Entrada 7 3 3 4" xfId="9559" xr:uid="{4B1139B3-921B-45DC-B0A9-DB7BA6192559}"/>
    <cellStyle name="Entrada 7 3 3 4 2" xfId="9560" xr:uid="{6ADAAA25-FE82-40F9-BB7F-E514C6D95EC4}"/>
    <cellStyle name="Entrada 7 3 3 4 2 2" xfId="9561" xr:uid="{0DFE6750-B330-454B-B648-C7A9DFCC6662}"/>
    <cellStyle name="Entrada 7 3 3 4 3" xfId="9562" xr:uid="{68A265C6-A6C7-4509-8300-C08B4BCE119F}"/>
    <cellStyle name="Entrada 7 3 3 5" xfId="9563" xr:uid="{5BD0E0A3-9650-4572-91B4-714B577D03A4}"/>
    <cellStyle name="Entrada 7 3 4" xfId="9564" xr:uid="{2CA2A834-E3FB-484D-BBB4-F558306D505B}"/>
    <cellStyle name="Entrada 7 3 4 2" xfId="9565" xr:uid="{DBB79D8E-5CD6-4684-9992-1E1FB7AEC78A}"/>
    <cellStyle name="Entrada 7 3 4 2 2" xfId="9566" xr:uid="{4E82FE1D-D9E9-4F3A-821A-DED125D1820E}"/>
    <cellStyle name="Entrada 7 3 4 2 2 2" xfId="9567" xr:uid="{9CE44B33-2BAB-4349-B7AE-DC9419DFF8FB}"/>
    <cellStyle name="Entrada 7 3 4 2 3" xfId="9568" xr:uid="{6F3D6E05-66B9-49E5-82F0-CD3804DC7C60}"/>
    <cellStyle name="Entrada 7 3 4 3" xfId="9569" xr:uid="{A99E9F16-E198-4567-A729-8692B0E648AB}"/>
    <cellStyle name="Entrada 7 3 4 3 2" xfId="9570" xr:uid="{B3DBC7CD-B6D2-4219-80E8-C8AFA12DBBF5}"/>
    <cellStyle name="Entrada 7 3 4 3 2 2" xfId="9571" xr:uid="{0627A926-D9D1-4E01-81FD-AB353F6C5AF9}"/>
    <cellStyle name="Entrada 7 3 4 3 3" xfId="9572" xr:uid="{07795CE9-7713-46BF-89AB-8251B77CE1F4}"/>
    <cellStyle name="Entrada 7 3 4 4" xfId="9573" xr:uid="{7C3A61B7-2776-4605-8CC0-F2264C659B6B}"/>
    <cellStyle name="Entrada 7 3 5" xfId="9574" xr:uid="{2F774F56-A4E7-4ABB-A785-95748ACA0545}"/>
    <cellStyle name="Entrada 7 3 5 2" xfId="9575" xr:uid="{4B96BE6C-596E-4736-BC0D-00158A9CDB72}"/>
    <cellStyle name="Entrada 7 3 5 2 2" xfId="9576" xr:uid="{B03C78FE-0C16-4BC1-8CD7-AD5C2E62EA6A}"/>
    <cellStyle name="Entrada 7 3 5 3" xfId="9577" xr:uid="{65589DAD-CD3F-465A-A0F3-1DAFF2438BE6}"/>
    <cellStyle name="Entrada 7 3 6" xfId="9578" xr:uid="{EE672EBB-6FF0-44B4-8D8C-1342BE333060}"/>
    <cellStyle name="Entrada 7 3 6 2" xfId="9579" xr:uid="{E724932A-585C-4308-AEC7-20C4B801D84A}"/>
    <cellStyle name="Entrada 7 3 6 2 2" xfId="9580" xr:uid="{196ECB23-E912-4A44-A722-D75FC1BA71AD}"/>
    <cellStyle name="Entrada 7 3 6 3" xfId="9581" xr:uid="{A689D3A5-44FF-481E-828C-0A63DAAA4F0E}"/>
    <cellStyle name="Entrada 7 3 7" xfId="9582" xr:uid="{DDF175B6-17E7-4B85-BBC6-F8C765C98AF5}"/>
    <cellStyle name="Entrada 7 4" xfId="9583" xr:uid="{EA247E1C-ABDD-492D-8692-0A609CC1E528}"/>
    <cellStyle name="Entrada 7 4 2" xfId="9584" xr:uid="{D555835B-046F-453D-8FBE-A93497979CF4}"/>
    <cellStyle name="Entrada 7 4 2 2" xfId="9585" xr:uid="{E3102767-C208-4231-AACB-477BAF65CF07}"/>
    <cellStyle name="Entrada 7 4 2 2 2" xfId="9586" xr:uid="{D278B357-698D-4CA2-BC16-AF7A5015E07F}"/>
    <cellStyle name="Entrada 7 4 2 2 2 2" xfId="9587" xr:uid="{79E03663-93EF-44BA-9E8C-45802A8AB3C7}"/>
    <cellStyle name="Entrada 7 4 2 2 2 2 2" xfId="9588" xr:uid="{A9B5EE24-ACC4-41B6-B174-B491429A95FD}"/>
    <cellStyle name="Entrada 7 4 2 2 2 3" xfId="9589" xr:uid="{9EDA7175-F4F1-40BF-8829-51906C04DAC7}"/>
    <cellStyle name="Entrada 7 4 2 2 3" xfId="9590" xr:uid="{5FBD39E6-E218-4D49-B1AE-E12CFBE71DA3}"/>
    <cellStyle name="Entrada 7 4 2 2 3 2" xfId="9591" xr:uid="{99AD7C99-D4BE-419A-A61F-EAAD4FE120B0}"/>
    <cellStyle name="Entrada 7 4 2 2 3 2 2" xfId="9592" xr:uid="{248BB94A-DDB1-434E-8CA3-B4C9BA27776E}"/>
    <cellStyle name="Entrada 7 4 2 2 3 3" xfId="9593" xr:uid="{18901704-B328-4999-B097-9F05DBEF37CD}"/>
    <cellStyle name="Entrada 7 4 2 2 4" xfId="9594" xr:uid="{B3DB3E45-326A-40AF-A37B-078F2E6CEC50}"/>
    <cellStyle name="Entrada 7 4 2 3" xfId="9595" xr:uid="{C9CDAB01-D757-4FC9-8FB7-168D9026E790}"/>
    <cellStyle name="Entrada 7 4 2 3 2" xfId="9596" xr:uid="{6C68E59F-3264-478E-A48E-D85B08FB177F}"/>
    <cellStyle name="Entrada 7 4 2 3 2 2" xfId="9597" xr:uid="{5C2AD17B-1699-4F92-BBC7-E591CB14692A}"/>
    <cellStyle name="Entrada 7 4 2 3 3" xfId="9598" xr:uid="{8EC09C72-41E6-4DE1-A35E-142227CE50B5}"/>
    <cellStyle name="Entrada 7 4 2 4" xfId="9599" xr:uid="{D7D8B348-8537-44E8-BFB7-7EA1CA4F9970}"/>
    <cellStyle name="Entrada 7 4 2 4 2" xfId="9600" xr:uid="{F61FDA8D-284B-4507-92AF-CCE00362AECB}"/>
    <cellStyle name="Entrada 7 4 2 4 2 2" xfId="9601" xr:uid="{03ED1A12-D384-4872-9F8D-250C5B41A0D0}"/>
    <cellStyle name="Entrada 7 4 2 4 3" xfId="9602" xr:uid="{6D9D3023-36B9-482F-A143-75827A59B561}"/>
    <cellStyle name="Entrada 7 4 2 5" xfId="9603" xr:uid="{AE4259FB-CE5E-4A36-BF7D-7A362A6CD5D5}"/>
    <cellStyle name="Entrada 7 4 3" xfId="9604" xr:uid="{BBA92687-A611-482B-A0F6-3D74FCD19BB5}"/>
    <cellStyle name="Entrada 7 4 3 2" xfId="9605" xr:uid="{E8640078-0428-447A-9C00-402311BBEDB6}"/>
    <cellStyle name="Entrada 7 4 3 2 2" xfId="9606" xr:uid="{8B8C2B0E-1C37-4694-B8A6-44D5F7B512E3}"/>
    <cellStyle name="Entrada 7 4 3 2 2 2" xfId="9607" xr:uid="{105F45CB-17A9-4589-B1F3-76F07824965F}"/>
    <cellStyle name="Entrada 7 4 3 2 3" xfId="9608" xr:uid="{C93F6B2F-3FA0-47BF-BC12-4446E87390C9}"/>
    <cellStyle name="Entrada 7 4 3 3" xfId="9609" xr:uid="{522C2E31-0B97-499F-94BD-E599C55968D6}"/>
    <cellStyle name="Entrada 7 4 3 3 2" xfId="9610" xr:uid="{05FED876-E21A-4E75-861A-2ECB39872636}"/>
    <cellStyle name="Entrada 7 4 3 3 2 2" xfId="9611" xr:uid="{D28CE870-33D7-4F66-BA6B-816C4A3266D5}"/>
    <cellStyle name="Entrada 7 4 3 3 3" xfId="9612" xr:uid="{BDF33FD9-F986-4E6B-B859-87D0C79B4051}"/>
    <cellStyle name="Entrada 7 4 3 4" xfId="9613" xr:uid="{54531937-8093-49D6-A1B5-A9EC1FBB035A}"/>
    <cellStyle name="Entrada 7 4 4" xfId="9614" xr:uid="{7669AB10-A733-4420-B80B-19D950D75420}"/>
    <cellStyle name="Entrada 7 4 4 2" xfId="9615" xr:uid="{B499C0E8-742A-4EFD-8AB2-0C3EDF2954DA}"/>
    <cellStyle name="Entrada 7 4 4 2 2" xfId="9616" xr:uid="{64B49E99-DD11-49B1-AAE9-08508BD9AB3F}"/>
    <cellStyle name="Entrada 7 4 4 3" xfId="9617" xr:uid="{9D695C34-A445-4556-AF77-A58A729964E5}"/>
    <cellStyle name="Entrada 7 4 5" xfId="9618" xr:uid="{424FC246-E18D-4FB2-8631-CD8774E2A3BA}"/>
    <cellStyle name="Entrada 7 4 5 2" xfId="9619" xr:uid="{B5E55357-2F23-487D-A870-FFEA23153BAD}"/>
    <cellStyle name="Entrada 7 4 5 2 2" xfId="9620" xr:uid="{06996449-7EC7-4BE9-BF04-072A8C775A6F}"/>
    <cellStyle name="Entrada 7 4 5 3" xfId="9621" xr:uid="{4A93E4B0-5198-49D1-94EA-33DB9C7FB69A}"/>
    <cellStyle name="Entrada 7 4 6" xfId="9622" xr:uid="{7B7376BC-2688-462C-8C95-B217A8D07E5A}"/>
    <cellStyle name="Entrada 7 5" xfId="9623" xr:uid="{2E283D41-5CF6-49D0-B12C-0D92E2D30C1E}"/>
    <cellStyle name="Entrada 7 5 2" xfId="9624" xr:uid="{44AC61FF-6CA7-43D3-87E5-DFE57731BE64}"/>
    <cellStyle name="Entrada 7 5 2 2" xfId="9625" xr:uid="{03BFBD05-BCD4-4627-9177-FADEE685E469}"/>
    <cellStyle name="Entrada 7 5 2 2 2" xfId="9626" xr:uid="{A6206651-77A5-45C1-879F-866971416AB3}"/>
    <cellStyle name="Entrada 7 5 2 2 2 2" xfId="9627" xr:uid="{F5ED4634-D0E2-428B-B58C-56B79F99C3D5}"/>
    <cellStyle name="Entrada 7 5 2 2 3" xfId="9628" xr:uid="{E7063211-7F8B-4554-B502-DE440B85CEE2}"/>
    <cellStyle name="Entrada 7 5 2 3" xfId="9629" xr:uid="{E54F8C86-0091-461A-926D-A5722981500B}"/>
    <cellStyle name="Entrada 7 5 2 3 2" xfId="9630" xr:uid="{CCFD2A4D-FB86-4A72-A80F-65965A10E2AC}"/>
    <cellStyle name="Entrada 7 5 2 3 2 2" xfId="9631" xr:uid="{1D7B622E-19DE-4748-8456-24BC5FDCEDA8}"/>
    <cellStyle name="Entrada 7 5 2 3 3" xfId="9632" xr:uid="{EECEC335-7E30-459F-A59A-D9D0260E5F49}"/>
    <cellStyle name="Entrada 7 5 2 4" xfId="9633" xr:uid="{06FA4350-2D22-462F-9D89-A8E269A3B25C}"/>
    <cellStyle name="Entrada 7 5 3" xfId="9634" xr:uid="{5CCD9DE9-6BA7-432C-94DD-11F6AFD15D9F}"/>
    <cellStyle name="Entrada 7 5 3 2" xfId="9635" xr:uid="{099B0B9D-07E1-42BB-96CE-2A9CC664380D}"/>
    <cellStyle name="Entrada 7 5 3 2 2" xfId="9636" xr:uid="{6787F973-2358-4FBC-91E0-2C6E402C6EA1}"/>
    <cellStyle name="Entrada 7 5 3 3" xfId="9637" xr:uid="{197368C7-D83C-4E98-9B7A-033040EDC74D}"/>
    <cellStyle name="Entrada 7 5 4" xfId="9638" xr:uid="{A3722843-9ED6-4257-9B35-26914A89C3B8}"/>
    <cellStyle name="Entrada 7 5 4 2" xfId="9639" xr:uid="{4CFA46D8-E035-4E0C-8E11-5E01574B9F41}"/>
    <cellStyle name="Entrada 7 5 4 2 2" xfId="9640" xr:uid="{92506DC8-4C7A-477F-AF4E-6704CC98639E}"/>
    <cellStyle name="Entrada 7 5 4 3" xfId="9641" xr:uid="{93AEF4D2-0F0F-4F23-ADFA-40BA3E4D0049}"/>
    <cellStyle name="Entrada 7 5 5" xfId="9642" xr:uid="{BFEA9CE3-954B-4BB3-83AA-A47C1425DC1B}"/>
    <cellStyle name="Entrada 7 6" xfId="9643" xr:uid="{A08CAC09-3211-4832-829B-F53F63DA1595}"/>
    <cellStyle name="Entrada 7 6 2" xfId="9644" xr:uid="{1E8F24F3-653F-4046-8920-1D467DE73A5F}"/>
    <cellStyle name="Entrada 7 6 2 2" xfId="9645" xr:uid="{A662CC22-DC4F-4F87-B8E4-25FA9116C2A4}"/>
    <cellStyle name="Entrada 7 6 2 2 2" xfId="9646" xr:uid="{3D71D1D8-4681-42D0-AFE7-79C550B45492}"/>
    <cellStyle name="Entrada 7 6 2 3" xfId="9647" xr:uid="{72FF1BA8-88F1-48FD-AF1B-FEF83F23EF6D}"/>
    <cellStyle name="Entrada 7 6 3" xfId="9648" xr:uid="{B82702C8-7B0C-4B1C-A5C3-CC948EF72C72}"/>
    <cellStyle name="Entrada 7 6 3 2" xfId="9649" xr:uid="{52E3FB4B-B2CF-4E07-8E15-7E3F4B9BB7F5}"/>
    <cellStyle name="Entrada 7 6 3 2 2" xfId="9650" xr:uid="{A02685D8-FCFE-40AC-8D9B-E1955A3F72CE}"/>
    <cellStyle name="Entrada 7 6 3 3" xfId="9651" xr:uid="{18C93527-B259-423E-B12D-5BF6F74A15E1}"/>
    <cellStyle name="Entrada 7 6 4" xfId="9652" xr:uid="{EB56A5D4-7F7C-424F-B251-9B92BA47A244}"/>
    <cellStyle name="Entrada 7 7" xfId="9653" xr:uid="{31B3F551-7FF8-44C9-8A75-BF0C89EAD477}"/>
    <cellStyle name="Entrada 7 7 2" xfId="9654" xr:uid="{9286A543-4C86-40A1-91D6-862D25CFD99D}"/>
    <cellStyle name="Entrada 7 7 2 2" xfId="9655" xr:uid="{E3A0BA61-8C6D-4AD3-B732-1471CCADBF2A}"/>
    <cellStyle name="Entrada 7 7 3" xfId="9656" xr:uid="{01B912AA-62F8-4D03-BCB7-4677855EF308}"/>
    <cellStyle name="Entrada 7 8" xfId="9657" xr:uid="{F03ECB3E-FA35-45D0-A236-D23A9F657726}"/>
    <cellStyle name="Entrada 7 8 2" xfId="9658" xr:uid="{EF0D4FAD-6A4B-4D7F-A33A-D84D1194BB14}"/>
    <cellStyle name="Entrada 7 8 2 2" xfId="9659" xr:uid="{6DFEA155-0C8D-4A5B-9A6C-23D6CC6C491E}"/>
    <cellStyle name="Entrada 7 8 3" xfId="9660" xr:uid="{019B1CD9-5655-4BEC-859B-468E93DFFDC5}"/>
    <cellStyle name="Entrada 7 9" xfId="9661" xr:uid="{71FFB11D-387B-488E-9C0F-D2FE460E6462}"/>
    <cellStyle name="Entrada 8" xfId="9662" xr:uid="{B57F53AC-ED6B-4B37-96B0-9294C34642D2}"/>
    <cellStyle name="Entrada 8 2" xfId="9663" xr:uid="{4AE7D962-B471-4154-A6E3-75F791A33DBD}"/>
    <cellStyle name="Entrada 8 2 2" xfId="9664" xr:uid="{E9AE4BC6-7796-4937-A9B4-448CF830E4F7}"/>
    <cellStyle name="Entrada 8 2 2 2" xfId="9665" xr:uid="{2B6C84D8-55B6-4F26-A0C9-5C38B8B70DEF}"/>
    <cellStyle name="Entrada 8 2 2 2 2" xfId="9666" xr:uid="{BE13A9A9-C13C-435E-A011-0CB840B08072}"/>
    <cellStyle name="Entrada 8 2 2 2 2 2" xfId="9667" xr:uid="{1815FA24-72AB-4D92-8F2C-99CF4CA33F41}"/>
    <cellStyle name="Entrada 8 2 2 2 2 2 2" xfId="9668" xr:uid="{E1F107DB-630F-47EF-A638-2E4256292CF2}"/>
    <cellStyle name="Entrada 8 2 2 2 2 2 2 2" xfId="9669" xr:uid="{ECB4A24F-CCBE-406A-ACE4-A34FDD5EE42F}"/>
    <cellStyle name="Entrada 8 2 2 2 2 2 3" xfId="9670" xr:uid="{95173A82-A6FE-4FC0-815F-19C2446E7898}"/>
    <cellStyle name="Entrada 8 2 2 2 2 3" xfId="9671" xr:uid="{A12257E7-AAF2-4F1A-86D2-20636D988BEA}"/>
    <cellStyle name="Entrada 8 2 2 2 2 3 2" xfId="9672" xr:uid="{4B89B1DB-EACF-48CF-8BE0-3077B68124CE}"/>
    <cellStyle name="Entrada 8 2 2 2 2 3 2 2" xfId="9673" xr:uid="{3A282415-869D-4C92-8751-39C86FAB39FC}"/>
    <cellStyle name="Entrada 8 2 2 2 2 3 3" xfId="9674" xr:uid="{7484E144-1EE4-400A-8C28-4F55DEF5323F}"/>
    <cellStyle name="Entrada 8 2 2 2 2 4" xfId="9675" xr:uid="{69B2EA2F-2B3A-472F-B2F8-7873A95AD8CA}"/>
    <cellStyle name="Entrada 8 2 2 2 3" xfId="9676" xr:uid="{57EAB9AB-C37C-4E11-985A-426B69B3A765}"/>
    <cellStyle name="Entrada 8 2 2 2 3 2" xfId="9677" xr:uid="{DF21AB07-7043-4F08-ABF9-93F75486C2CC}"/>
    <cellStyle name="Entrada 8 2 2 2 3 2 2" xfId="9678" xr:uid="{7108398D-1F93-431C-B9DE-5D7E28F9843C}"/>
    <cellStyle name="Entrada 8 2 2 2 3 3" xfId="9679" xr:uid="{392E9F8D-D243-46A1-8031-512A6E241887}"/>
    <cellStyle name="Entrada 8 2 2 2 4" xfId="9680" xr:uid="{7B943CBB-7644-410B-B572-C5B303B0F832}"/>
    <cellStyle name="Entrada 8 2 2 2 4 2" xfId="9681" xr:uid="{BD627D94-397F-4F16-9362-92AEDA4ECB65}"/>
    <cellStyle name="Entrada 8 2 2 2 4 2 2" xfId="9682" xr:uid="{EB96BF58-65B2-4DDD-B80D-6D9F8E1579EB}"/>
    <cellStyle name="Entrada 8 2 2 2 4 3" xfId="9683" xr:uid="{2A0F5F73-15DF-4542-B444-25DCF60196CA}"/>
    <cellStyle name="Entrada 8 2 2 2 5" xfId="9684" xr:uid="{41AC49F1-12E8-4CA7-8C61-D07353F11F17}"/>
    <cellStyle name="Entrada 8 2 2 3" xfId="9685" xr:uid="{1E98FE92-5811-4B46-AA14-8844A901075E}"/>
    <cellStyle name="Entrada 8 2 2 3 2" xfId="9686" xr:uid="{5DAA20C8-6FDA-4EBD-A72F-640676563DD4}"/>
    <cellStyle name="Entrada 8 2 2 3 2 2" xfId="9687" xr:uid="{0E1E1821-46C2-48B8-ABB3-D67491D6F6CC}"/>
    <cellStyle name="Entrada 8 2 2 3 2 2 2" xfId="9688" xr:uid="{6CB07108-1D47-481A-8191-3A06B855877A}"/>
    <cellStyle name="Entrada 8 2 2 3 2 3" xfId="9689" xr:uid="{BD68D676-A3F6-4A20-A191-39FF112C31B6}"/>
    <cellStyle name="Entrada 8 2 2 3 3" xfId="9690" xr:uid="{E837E41C-E2E1-4E02-893C-5136CD7A433D}"/>
    <cellStyle name="Entrada 8 2 2 3 3 2" xfId="9691" xr:uid="{8EFF15DA-02A2-40D1-9842-2E2D6AEE5F95}"/>
    <cellStyle name="Entrada 8 2 2 3 3 2 2" xfId="9692" xr:uid="{A765A3BA-9661-4E0C-A6B6-AF09AD8DD55C}"/>
    <cellStyle name="Entrada 8 2 2 3 3 3" xfId="9693" xr:uid="{970E54C6-6BB5-4BE2-BA5C-5266EBF13639}"/>
    <cellStyle name="Entrada 8 2 2 3 4" xfId="9694" xr:uid="{F2B5FAE3-CDE6-4940-B344-67C5F1FCD196}"/>
    <cellStyle name="Entrada 8 2 2 4" xfId="9695" xr:uid="{AB3E388A-D3D0-4229-B7B8-F679417491D1}"/>
    <cellStyle name="Entrada 8 2 2 4 2" xfId="9696" xr:uid="{3B78F529-46B3-4E28-A982-3815DAE253A4}"/>
    <cellStyle name="Entrada 8 2 2 4 2 2" xfId="9697" xr:uid="{7948A6E3-DBF8-42C4-92E5-DD3FB646B499}"/>
    <cellStyle name="Entrada 8 2 2 4 3" xfId="9698" xr:uid="{FED36A7D-48DE-48B4-AC56-C8AAE8CE5444}"/>
    <cellStyle name="Entrada 8 2 2 5" xfId="9699" xr:uid="{33AB4A5D-82B5-4346-B022-FA4C5ADDF61D}"/>
    <cellStyle name="Entrada 8 2 2 5 2" xfId="9700" xr:uid="{3F94856E-47C7-4524-BDD7-E4708C753470}"/>
    <cellStyle name="Entrada 8 2 2 5 2 2" xfId="9701" xr:uid="{EEF42F02-E3CA-4658-8D45-9CA2C1C37345}"/>
    <cellStyle name="Entrada 8 2 2 5 3" xfId="9702" xr:uid="{27ECB821-ECAE-4123-93C7-CC7B64A49380}"/>
    <cellStyle name="Entrada 8 2 2 6" xfId="9703" xr:uid="{8D83BDBF-760E-4341-82D6-E43F21BF01C0}"/>
    <cellStyle name="Entrada 8 2 3" xfId="9704" xr:uid="{9985F302-4927-468A-943E-6C1F34D881B3}"/>
    <cellStyle name="Entrada 8 2 3 2" xfId="9705" xr:uid="{1CFE8F53-430E-4201-97A3-67D4778513B5}"/>
    <cellStyle name="Entrada 8 2 3 2 2" xfId="9706" xr:uid="{6033C264-7691-468C-8B50-FDE03F02FD71}"/>
    <cellStyle name="Entrada 8 2 3 2 2 2" xfId="9707" xr:uid="{DF242561-A162-417B-82ED-E399FC4910CB}"/>
    <cellStyle name="Entrada 8 2 3 2 2 2 2" xfId="9708" xr:uid="{A030B9F8-38E2-44D2-8CED-CC29486BB6B8}"/>
    <cellStyle name="Entrada 8 2 3 2 2 3" xfId="9709" xr:uid="{CFA54832-100F-4135-8B3F-F89B242102CF}"/>
    <cellStyle name="Entrada 8 2 3 2 3" xfId="9710" xr:uid="{3049037F-F59A-4A70-B23C-131C5653A9E4}"/>
    <cellStyle name="Entrada 8 2 3 2 3 2" xfId="9711" xr:uid="{9456C58C-F29A-4514-87FA-2A23E8B41863}"/>
    <cellStyle name="Entrada 8 2 3 2 3 2 2" xfId="9712" xr:uid="{1D006EEF-3A44-4C16-82D9-FD58DF4EC1D4}"/>
    <cellStyle name="Entrada 8 2 3 2 3 3" xfId="9713" xr:uid="{20F24D73-1E7A-4578-AE16-8B0A4513DF63}"/>
    <cellStyle name="Entrada 8 2 3 2 4" xfId="9714" xr:uid="{54698397-A58D-4741-918B-B583EDD29D46}"/>
    <cellStyle name="Entrada 8 2 3 3" xfId="9715" xr:uid="{4A951929-2332-4D8C-80FD-8BB50F771B5F}"/>
    <cellStyle name="Entrada 8 2 3 3 2" xfId="9716" xr:uid="{78A08B00-BA32-4BFF-A57F-BAEF690F4B66}"/>
    <cellStyle name="Entrada 8 2 3 3 2 2" xfId="9717" xr:uid="{A28287EB-2C91-4ADA-9611-C48C1E5B655B}"/>
    <cellStyle name="Entrada 8 2 3 3 3" xfId="9718" xr:uid="{738A134A-EC06-40FA-AF5C-44AEC9078311}"/>
    <cellStyle name="Entrada 8 2 3 4" xfId="9719" xr:uid="{7A340A21-655C-4F7E-A21B-EF1365862C21}"/>
    <cellStyle name="Entrada 8 2 3 4 2" xfId="9720" xr:uid="{F2F4E6D0-94F3-4B64-A7F8-F8DB5FFECB1C}"/>
    <cellStyle name="Entrada 8 2 3 4 2 2" xfId="9721" xr:uid="{8DDF34B2-1607-409C-850E-C13F267BD2D5}"/>
    <cellStyle name="Entrada 8 2 3 4 3" xfId="9722" xr:uid="{1C5D5290-75BC-4C82-B31C-1B67547A41D3}"/>
    <cellStyle name="Entrada 8 2 3 5" xfId="9723" xr:uid="{24C9DF5C-3EBB-47F8-80D0-DAC66ECFBFC5}"/>
    <cellStyle name="Entrada 8 2 4" xfId="9724" xr:uid="{F32E255C-C196-44DF-A3AC-0B2F5E590676}"/>
    <cellStyle name="Entrada 8 2 4 2" xfId="9725" xr:uid="{ABBBC7A1-3DBD-4502-81F6-9269DAD42747}"/>
    <cellStyle name="Entrada 8 2 4 2 2" xfId="9726" xr:uid="{A55B9119-631F-47A7-B22C-63BF4D59A3EF}"/>
    <cellStyle name="Entrada 8 2 4 2 2 2" xfId="9727" xr:uid="{A8A84D9D-8202-4AA5-A009-5DD7268240DB}"/>
    <cellStyle name="Entrada 8 2 4 2 3" xfId="9728" xr:uid="{4F0FCB7D-AE2D-49DD-BC89-D2DFBD84DAA5}"/>
    <cellStyle name="Entrada 8 2 4 3" xfId="9729" xr:uid="{034D2AED-FFCE-4D5C-A3A5-AA865A5600C1}"/>
    <cellStyle name="Entrada 8 2 4 3 2" xfId="9730" xr:uid="{2EA276E8-590F-44A1-9535-3E2E21071CE9}"/>
    <cellStyle name="Entrada 8 2 4 3 2 2" xfId="9731" xr:uid="{A9246689-CDD2-42A2-A154-17DC4A87EC8E}"/>
    <cellStyle name="Entrada 8 2 4 3 3" xfId="9732" xr:uid="{CDEC05F1-37F6-4F37-9B9F-C70A6D54AF8B}"/>
    <cellStyle name="Entrada 8 2 4 4" xfId="9733" xr:uid="{C6F76E1B-0462-43E8-BA81-FDA893FC804B}"/>
    <cellStyle name="Entrada 8 2 5" xfId="9734" xr:uid="{02F964B2-9183-4A0C-B2FE-3F4DCF109451}"/>
    <cellStyle name="Entrada 8 2 5 2" xfId="9735" xr:uid="{6B21F5C8-B300-4AA7-9C65-6860AB2E4AEE}"/>
    <cellStyle name="Entrada 8 2 5 2 2" xfId="9736" xr:uid="{96533480-F4F2-47E6-80D7-AA32672D8621}"/>
    <cellStyle name="Entrada 8 2 5 3" xfId="9737" xr:uid="{F9D3233F-F9C2-46CD-9050-5A77C32977F1}"/>
    <cellStyle name="Entrada 8 2 6" xfId="9738" xr:uid="{39821D25-62B4-407F-AB37-3FCD40EFD764}"/>
    <cellStyle name="Entrada 8 2 6 2" xfId="9739" xr:uid="{B1DEBB18-DEB8-453E-8C57-261C30A7B78B}"/>
    <cellStyle name="Entrada 8 2 6 2 2" xfId="9740" xr:uid="{700E6459-AF15-495D-ADAC-EECA983911E6}"/>
    <cellStyle name="Entrada 8 2 6 3" xfId="9741" xr:uid="{4B357FCF-0E13-4042-80E5-FC890F58B3B0}"/>
    <cellStyle name="Entrada 8 2 7" xfId="9742" xr:uid="{2ADE1D4F-A991-42C7-A781-1EF46792D495}"/>
    <cellStyle name="Entrada 8 3" xfId="9743" xr:uid="{17431342-BE69-486F-BC29-F29AFA090CAA}"/>
    <cellStyle name="Entrada 8 3 2" xfId="9744" xr:uid="{7865B860-7223-48D3-AB33-0712D105BA8C}"/>
    <cellStyle name="Entrada 8 3 2 2" xfId="9745" xr:uid="{342D0050-D9AD-4B9B-BACC-F48D78C38A15}"/>
    <cellStyle name="Entrada 8 3 2 2 2" xfId="9746" xr:uid="{64028140-37D3-4439-BDBF-35708A2DDAAE}"/>
    <cellStyle name="Entrada 8 3 2 2 2 2" xfId="9747" xr:uid="{80C87B73-B63A-4169-9F56-89C37BCEFDB9}"/>
    <cellStyle name="Entrada 8 3 2 2 2 2 2" xfId="9748" xr:uid="{40D0B192-D594-45B3-97D4-AC6ED7CCAE57}"/>
    <cellStyle name="Entrada 8 3 2 2 2 3" xfId="9749" xr:uid="{0B5634FD-C219-45B0-9D74-1F2F5D8B5298}"/>
    <cellStyle name="Entrada 8 3 2 2 3" xfId="9750" xr:uid="{B9C9D0D0-1060-4CD4-802C-13BE089F8E9B}"/>
    <cellStyle name="Entrada 8 3 2 2 3 2" xfId="9751" xr:uid="{23235D1A-DCB8-4885-A389-3E01559C2701}"/>
    <cellStyle name="Entrada 8 3 2 2 3 2 2" xfId="9752" xr:uid="{65418844-0F96-47BB-BC31-0A0D9C1DB0D9}"/>
    <cellStyle name="Entrada 8 3 2 2 3 3" xfId="9753" xr:uid="{8CA3D3D7-D07D-4F0D-B299-2F79CC30BE60}"/>
    <cellStyle name="Entrada 8 3 2 2 4" xfId="9754" xr:uid="{24BD0CAB-D9B7-4A80-BAF4-97730E90843D}"/>
    <cellStyle name="Entrada 8 3 2 3" xfId="9755" xr:uid="{97E53D24-1387-4059-9A29-ABF3CD42BEF3}"/>
    <cellStyle name="Entrada 8 3 2 3 2" xfId="9756" xr:uid="{0DBF07A8-C474-4FDF-A66F-3F101172FF16}"/>
    <cellStyle name="Entrada 8 3 2 3 2 2" xfId="9757" xr:uid="{224A9F2A-0ACD-4604-B61A-155179734135}"/>
    <cellStyle name="Entrada 8 3 2 3 3" xfId="9758" xr:uid="{AF0F3E71-A6DB-4F5D-81B0-3BE4DC621CCC}"/>
    <cellStyle name="Entrada 8 3 2 4" xfId="9759" xr:uid="{81E79CCE-A67D-431C-96C5-0D554C79903C}"/>
    <cellStyle name="Entrada 8 3 2 4 2" xfId="9760" xr:uid="{28F5C967-9575-4E1B-9728-E63D1D8B3E9D}"/>
    <cellStyle name="Entrada 8 3 2 4 2 2" xfId="9761" xr:uid="{24BF81F5-07F1-4542-B152-FDAE15C6F653}"/>
    <cellStyle name="Entrada 8 3 2 4 3" xfId="9762" xr:uid="{4A7F7059-0C60-418E-B5A5-7F65CA59D6F6}"/>
    <cellStyle name="Entrada 8 3 2 5" xfId="9763" xr:uid="{62FF708B-9D49-4439-82DA-2CBD9AF3EF08}"/>
    <cellStyle name="Entrada 8 3 3" xfId="9764" xr:uid="{06ACBB98-55B5-458B-A293-DEACF528037E}"/>
    <cellStyle name="Entrada 8 3 3 2" xfId="9765" xr:uid="{0D802D1A-EEFD-42A6-9C60-995B357BCA1D}"/>
    <cellStyle name="Entrada 8 3 3 2 2" xfId="9766" xr:uid="{FCA29789-8B4A-42F3-83C5-6C8D6A2CB105}"/>
    <cellStyle name="Entrada 8 3 3 2 2 2" xfId="9767" xr:uid="{93BDB313-9E6A-4DD4-B832-B36CA7CB8E57}"/>
    <cellStyle name="Entrada 8 3 3 2 3" xfId="9768" xr:uid="{A75EDC6A-FBB4-4C7F-8B31-303DE12E5FF7}"/>
    <cellStyle name="Entrada 8 3 3 3" xfId="9769" xr:uid="{B0749543-095B-4905-8ABD-0241770724FE}"/>
    <cellStyle name="Entrada 8 3 3 3 2" xfId="9770" xr:uid="{08816ED3-894B-47D4-B52F-851C7EAD6634}"/>
    <cellStyle name="Entrada 8 3 3 3 2 2" xfId="9771" xr:uid="{92707EE3-8403-42D7-AC83-58C65B419F24}"/>
    <cellStyle name="Entrada 8 3 3 3 3" xfId="9772" xr:uid="{1ABE0DFF-BD5B-46E3-A9FC-F87E4320DED8}"/>
    <cellStyle name="Entrada 8 3 3 4" xfId="9773" xr:uid="{0F3F09EB-C4A9-4F7F-B679-3696778A3563}"/>
    <cellStyle name="Entrada 8 3 4" xfId="9774" xr:uid="{D696045A-239C-4630-9C5E-43BCD9DB1052}"/>
    <cellStyle name="Entrada 8 3 4 2" xfId="9775" xr:uid="{17C7B27B-6970-42FF-9596-EBF334A6F023}"/>
    <cellStyle name="Entrada 8 3 4 2 2" xfId="9776" xr:uid="{440211A1-6563-4664-9342-FADFD4EDDD26}"/>
    <cellStyle name="Entrada 8 3 4 3" xfId="9777" xr:uid="{62557DD2-C5A0-4168-BA85-282FA82C31E8}"/>
    <cellStyle name="Entrada 8 3 5" xfId="9778" xr:uid="{B8B73522-2A57-45C7-A065-08D93081B9CD}"/>
    <cellStyle name="Entrada 8 3 5 2" xfId="9779" xr:uid="{902AA211-651C-44FB-95AA-409013CDAF5E}"/>
    <cellStyle name="Entrada 8 3 5 2 2" xfId="9780" xr:uid="{B7A360C1-A0FE-44E6-881C-4929A577FC10}"/>
    <cellStyle name="Entrada 8 3 5 3" xfId="9781" xr:uid="{2FDBDAE3-AD9A-4D90-B3CB-4AD2CF71729D}"/>
    <cellStyle name="Entrada 8 3 6" xfId="9782" xr:uid="{7D87E4FC-1D46-48B8-A835-86393FCF0420}"/>
    <cellStyle name="Entrada 8 4" xfId="9783" xr:uid="{5DE1896F-00FC-40B8-A959-29ED2523A62D}"/>
    <cellStyle name="Entrada 8 4 2" xfId="9784" xr:uid="{7B98A912-B34D-49F9-9573-31FDB9BE6FB2}"/>
    <cellStyle name="Entrada 8 4 2 2" xfId="9785" xr:uid="{A46EF4E0-494A-41C8-9571-C9862DEE3679}"/>
    <cellStyle name="Entrada 8 4 2 2 2" xfId="9786" xr:uid="{8BCF87DD-4E4A-4E01-B9E1-FC7457779E46}"/>
    <cellStyle name="Entrada 8 4 2 2 2 2" xfId="9787" xr:uid="{59CDCF6C-C691-4B75-9E64-45B89BA0AB8E}"/>
    <cellStyle name="Entrada 8 4 2 2 3" xfId="9788" xr:uid="{EC90DC97-23B9-4F33-985E-619B432C38D2}"/>
    <cellStyle name="Entrada 8 4 2 3" xfId="9789" xr:uid="{6FC8B359-FFE6-42C2-9EAF-E8AA17E7DB5B}"/>
    <cellStyle name="Entrada 8 4 2 3 2" xfId="9790" xr:uid="{3DC5C5DD-E872-4A2F-9E2F-325ECBC4644D}"/>
    <cellStyle name="Entrada 8 4 2 3 2 2" xfId="9791" xr:uid="{C04664D7-5619-4773-8CAA-864187A1F510}"/>
    <cellStyle name="Entrada 8 4 2 3 3" xfId="9792" xr:uid="{DC191E71-F3A0-4548-9A77-2583423D0CAD}"/>
    <cellStyle name="Entrada 8 4 2 4" xfId="9793" xr:uid="{6FE5AF19-B472-423D-B7F4-B8BD7803FD61}"/>
    <cellStyle name="Entrada 8 4 3" xfId="9794" xr:uid="{51307F2B-F494-4C96-A17E-B63B8B697AF1}"/>
    <cellStyle name="Entrada 8 4 3 2" xfId="9795" xr:uid="{76618301-02A6-4983-BFCF-12B0AEC839F9}"/>
    <cellStyle name="Entrada 8 4 3 2 2" xfId="9796" xr:uid="{23445EFA-37BB-4C5D-B91E-D1676E21344B}"/>
    <cellStyle name="Entrada 8 4 3 3" xfId="9797" xr:uid="{7D13811D-7CEA-49BA-882E-E79F2E2E4746}"/>
    <cellStyle name="Entrada 8 4 4" xfId="9798" xr:uid="{CEA1C8FD-8A3D-4ADA-AF5B-55870DABCC1E}"/>
    <cellStyle name="Entrada 8 4 4 2" xfId="9799" xr:uid="{57658903-12E8-41ED-9CB3-829D6F770250}"/>
    <cellStyle name="Entrada 8 4 4 2 2" xfId="9800" xr:uid="{080AE40D-27E0-4A63-B116-36C111E274C7}"/>
    <cellStyle name="Entrada 8 4 4 3" xfId="9801" xr:uid="{5A499104-B36D-4F42-AEDB-EA08B93B5263}"/>
    <cellStyle name="Entrada 8 4 5" xfId="9802" xr:uid="{42481A84-C62D-4A4D-9DD1-F66910100B04}"/>
    <cellStyle name="Entrada 8 5" xfId="9803" xr:uid="{4AFB32B0-764E-40D9-B20F-609607BCA976}"/>
    <cellStyle name="Entrada 8 5 2" xfId="9804" xr:uid="{7689B85E-41A2-4232-AAD2-3E8734D52AD2}"/>
    <cellStyle name="Entrada 8 5 2 2" xfId="9805" xr:uid="{0E35913C-8EA3-4945-A26E-9497195B3D3A}"/>
    <cellStyle name="Entrada 8 5 2 2 2" xfId="9806" xr:uid="{B2D088A4-25FF-4B2F-93AE-CD35791D71FA}"/>
    <cellStyle name="Entrada 8 5 2 3" xfId="9807" xr:uid="{83E9C800-AE21-4AF2-B5D4-066D90255E35}"/>
    <cellStyle name="Entrada 8 5 3" xfId="9808" xr:uid="{3C1DA4C8-78B5-4B03-954F-0A100583E108}"/>
    <cellStyle name="Entrada 8 5 3 2" xfId="9809" xr:uid="{1D56B353-C884-4156-A2CF-5B55712E0813}"/>
    <cellStyle name="Entrada 8 5 3 2 2" xfId="9810" xr:uid="{F73F2842-5161-4F0A-B077-3B1F43ACA532}"/>
    <cellStyle name="Entrada 8 5 3 3" xfId="9811" xr:uid="{99476530-86E3-497E-8A0A-407E09A43D10}"/>
    <cellStyle name="Entrada 8 5 4" xfId="9812" xr:uid="{8A298367-F9D8-4A91-BD36-24A0F3F0EB58}"/>
    <cellStyle name="Entrada 8 6" xfId="9813" xr:uid="{54604F4E-E076-4FDE-85E8-C041D58106CC}"/>
    <cellStyle name="Entrada 8 6 2" xfId="9814" xr:uid="{5114FF20-CEBD-4E15-AB94-C351031C5129}"/>
    <cellStyle name="Entrada 8 6 2 2" xfId="9815" xr:uid="{17406E82-1BFC-44F1-B12A-D195C97667FD}"/>
    <cellStyle name="Entrada 8 6 3" xfId="9816" xr:uid="{4EBFB0CF-F9DB-44CF-9FA7-3B4BF8DE3238}"/>
    <cellStyle name="Entrada 8 7" xfId="9817" xr:uid="{9147E31E-EE24-4ED4-905F-1F3F99E36C77}"/>
    <cellStyle name="Entrada 8 7 2" xfId="9818" xr:uid="{C6F8C67D-E0D1-4652-9994-66CCBB721FFD}"/>
    <cellStyle name="Entrada 8 7 2 2" xfId="9819" xr:uid="{96C58354-EA5A-4BF0-9CFC-49CCBB240543}"/>
    <cellStyle name="Entrada 8 7 3" xfId="9820" xr:uid="{E463ECA6-9491-4F95-8A26-2CE7E322E2CC}"/>
    <cellStyle name="Entrada 8 8" xfId="9821" xr:uid="{6DAD6718-EC64-453E-8CF6-AAFBCB745E69}"/>
    <cellStyle name="Entrada 9" xfId="9822" xr:uid="{60C579C4-A811-4D5C-A702-A5A95DBD62A8}"/>
    <cellStyle name="Entrada 9 2" xfId="9823" xr:uid="{F5AAC09D-9773-434A-BF62-DA3B3751C56F}"/>
    <cellStyle name="Entrada 9 2 2" xfId="9824" xr:uid="{28F674A8-1778-4DA5-A786-AD5561E92F54}"/>
    <cellStyle name="Entrada 9 2 2 2" xfId="9825" xr:uid="{64F991CF-4C19-4871-8DAA-2A91CC83E026}"/>
    <cellStyle name="Entrada 9 2 2 2 2" xfId="9826" xr:uid="{4FD4EE71-7F3A-4798-97C6-EC2159548E75}"/>
    <cellStyle name="Entrada 9 2 2 2 2 2" xfId="9827" xr:uid="{5257E60B-0E30-4168-B193-09911006964E}"/>
    <cellStyle name="Entrada 9 2 2 2 2 2 2" xfId="9828" xr:uid="{3EFE8645-6C39-4DCA-842B-8D8C088CC13B}"/>
    <cellStyle name="Entrada 9 2 2 2 2 2 2 2" xfId="9829" xr:uid="{3C0B619A-FB81-4C5A-8889-7FEDDE3FB991}"/>
    <cellStyle name="Entrada 9 2 2 2 2 2 3" xfId="9830" xr:uid="{13F4E783-93C1-4D21-8FD4-B38F5BF80F3F}"/>
    <cellStyle name="Entrada 9 2 2 2 2 3" xfId="9831" xr:uid="{9F492025-3C61-42E0-8DE2-1391655E3030}"/>
    <cellStyle name="Entrada 9 2 2 2 2 3 2" xfId="9832" xr:uid="{BACA3E76-FD21-48DA-BF87-384C8B4A83EE}"/>
    <cellStyle name="Entrada 9 2 2 2 2 3 2 2" xfId="9833" xr:uid="{F4577A3F-7BC8-414F-8FE5-45D1FCCA3880}"/>
    <cellStyle name="Entrada 9 2 2 2 2 3 3" xfId="9834" xr:uid="{3A5CF4CC-B51B-4CE0-B2B5-34824FB9A775}"/>
    <cellStyle name="Entrada 9 2 2 2 2 4" xfId="9835" xr:uid="{F3C083AE-B69C-41E6-A5C6-499307F85E94}"/>
    <cellStyle name="Entrada 9 2 2 2 3" xfId="9836" xr:uid="{9D64FE66-00CD-461F-9168-78BB4842855C}"/>
    <cellStyle name="Entrada 9 2 2 2 3 2" xfId="9837" xr:uid="{84C2038F-80B8-4179-B794-BB25BA9D4DC1}"/>
    <cellStyle name="Entrada 9 2 2 2 3 2 2" xfId="9838" xr:uid="{6F2CB4B9-CEAA-4108-A98C-F1834ADDA619}"/>
    <cellStyle name="Entrada 9 2 2 2 3 3" xfId="9839" xr:uid="{404B5660-B122-4CE7-9322-61F641E9012B}"/>
    <cellStyle name="Entrada 9 2 2 2 4" xfId="9840" xr:uid="{00F43B1C-1C10-4CCD-B786-7CC1DA35F6F8}"/>
    <cellStyle name="Entrada 9 2 2 2 4 2" xfId="9841" xr:uid="{4627B0B5-9C0F-492B-876B-3DB715023526}"/>
    <cellStyle name="Entrada 9 2 2 2 4 2 2" xfId="9842" xr:uid="{EB518999-F0D3-4C6E-8E40-EEC6C2BABD4F}"/>
    <cellStyle name="Entrada 9 2 2 2 4 3" xfId="9843" xr:uid="{302B45C1-848B-48AC-8097-20FD4C75D252}"/>
    <cellStyle name="Entrada 9 2 2 2 5" xfId="9844" xr:uid="{4A241C3F-C27D-4092-B791-5DDC2993AAE3}"/>
    <cellStyle name="Entrada 9 2 2 3" xfId="9845" xr:uid="{1637A912-5251-4501-8072-DB6DD6CA188A}"/>
    <cellStyle name="Entrada 9 2 2 3 2" xfId="9846" xr:uid="{ABBC014D-FB4F-478A-B183-D8AB2A8A861F}"/>
    <cellStyle name="Entrada 9 2 2 3 2 2" xfId="9847" xr:uid="{8B591AA7-D9C2-4575-B3A1-BD4553B7FE2E}"/>
    <cellStyle name="Entrada 9 2 2 3 2 2 2" xfId="9848" xr:uid="{9EDE7EA3-0316-426C-933A-9DDA049FB457}"/>
    <cellStyle name="Entrada 9 2 2 3 2 3" xfId="9849" xr:uid="{688FCB79-8558-486D-84ED-9CFF53ACFB1E}"/>
    <cellStyle name="Entrada 9 2 2 3 3" xfId="9850" xr:uid="{C4A5880E-DC44-4306-B63C-B5670ECFEC15}"/>
    <cellStyle name="Entrada 9 2 2 3 3 2" xfId="9851" xr:uid="{AF75DD72-BEBE-46E7-BDCA-3DFE3C324621}"/>
    <cellStyle name="Entrada 9 2 2 3 3 2 2" xfId="9852" xr:uid="{C4413B3F-2C38-4573-A15F-1E179EDA7D41}"/>
    <cellStyle name="Entrada 9 2 2 3 3 3" xfId="9853" xr:uid="{1EA5467A-0939-43BF-BB03-1E7A2444FDCE}"/>
    <cellStyle name="Entrada 9 2 2 3 4" xfId="9854" xr:uid="{9B6CBD48-2E9D-4B96-B0A5-3B1E0C4D3D1C}"/>
    <cellStyle name="Entrada 9 2 2 4" xfId="9855" xr:uid="{603413FC-A56B-4E20-9BF8-A358A417B1DC}"/>
    <cellStyle name="Entrada 9 2 2 4 2" xfId="9856" xr:uid="{191D6FCB-CB41-4506-B91C-237DAD11BF8B}"/>
    <cellStyle name="Entrada 9 2 2 4 2 2" xfId="9857" xr:uid="{8FC82098-499A-480E-92F6-C88744ACE71E}"/>
    <cellStyle name="Entrada 9 2 2 4 3" xfId="9858" xr:uid="{12125E62-43CD-4D8A-BE50-D30CFBCF2978}"/>
    <cellStyle name="Entrada 9 2 2 5" xfId="9859" xr:uid="{A22FAED4-EAA0-40AD-9E2C-A1303A1F1C17}"/>
    <cellStyle name="Entrada 9 2 2 5 2" xfId="9860" xr:uid="{5AFB925F-2035-4608-B6D8-81F1663ABE5E}"/>
    <cellStyle name="Entrada 9 2 2 5 2 2" xfId="9861" xr:uid="{586B5A63-59C8-436D-B089-0678234D1A15}"/>
    <cellStyle name="Entrada 9 2 2 5 3" xfId="9862" xr:uid="{DA38ED67-FEC8-4391-A0DF-91703DAA495D}"/>
    <cellStyle name="Entrada 9 2 2 6" xfId="9863" xr:uid="{A5C6AC5B-A6DF-4424-AA91-6355617749C0}"/>
    <cellStyle name="Entrada 9 2 3" xfId="9864" xr:uid="{F9E0F38A-04AE-4F98-BC99-86CF09F48AF2}"/>
    <cellStyle name="Entrada 9 2 3 2" xfId="9865" xr:uid="{D138E074-F5B7-4329-97D1-7F272F38C86E}"/>
    <cellStyle name="Entrada 9 2 3 2 2" xfId="9866" xr:uid="{542A2725-3105-4A01-88C9-F3158E8DCD61}"/>
    <cellStyle name="Entrada 9 2 3 2 2 2" xfId="9867" xr:uid="{6C39CD5E-E84C-445F-8B85-B3FDCA34E309}"/>
    <cellStyle name="Entrada 9 2 3 2 2 2 2" xfId="9868" xr:uid="{C5100E33-14A8-413E-9145-422F2FBCC2DE}"/>
    <cellStyle name="Entrada 9 2 3 2 2 3" xfId="9869" xr:uid="{4F067EDC-F13B-4F5A-AE8B-C89EB858A5D5}"/>
    <cellStyle name="Entrada 9 2 3 2 3" xfId="9870" xr:uid="{1078284E-9331-49F2-8131-8DC5FACE27B1}"/>
    <cellStyle name="Entrada 9 2 3 2 3 2" xfId="9871" xr:uid="{F2D37F02-7C99-4D23-95B4-9E6AF553DDF4}"/>
    <cellStyle name="Entrada 9 2 3 2 3 2 2" xfId="9872" xr:uid="{FE418FE5-7949-42C2-9C91-C7EDFA8442BA}"/>
    <cellStyle name="Entrada 9 2 3 2 3 3" xfId="9873" xr:uid="{9D15C88D-B866-4548-AB12-F820A25539F4}"/>
    <cellStyle name="Entrada 9 2 3 2 4" xfId="9874" xr:uid="{50ABBF95-1ED3-4195-8B35-686A091AFBA3}"/>
    <cellStyle name="Entrada 9 2 3 3" xfId="9875" xr:uid="{75DF5A11-A559-4DF6-8A28-520D4EDC9270}"/>
    <cellStyle name="Entrada 9 2 3 3 2" xfId="9876" xr:uid="{0A13E535-FA5E-48F4-B658-97FF36BCC6FF}"/>
    <cellStyle name="Entrada 9 2 3 3 2 2" xfId="9877" xr:uid="{BC4EE8F5-252C-4103-BDC0-073050D66991}"/>
    <cellStyle name="Entrada 9 2 3 3 3" xfId="9878" xr:uid="{47CF64C8-B91A-47DC-9E53-9B7D6413296D}"/>
    <cellStyle name="Entrada 9 2 3 4" xfId="9879" xr:uid="{2B2896E5-9527-489B-AB48-C5169C4ECE6E}"/>
    <cellStyle name="Entrada 9 2 3 4 2" xfId="9880" xr:uid="{2155FF2F-0666-40F7-AAAB-C046525773D7}"/>
    <cellStyle name="Entrada 9 2 3 4 2 2" xfId="9881" xr:uid="{9C462F1A-A599-47C5-B8E5-0C9E5DF9F04C}"/>
    <cellStyle name="Entrada 9 2 3 4 3" xfId="9882" xr:uid="{A0FE1598-04C7-4A01-8E3C-9064933BF8DC}"/>
    <cellStyle name="Entrada 9 2 3 5" xfId="9883" xr:uid="{457C8BCD-B6A5-4C5A-A345-F5F0948ED68C}"/>
    <cellStyle name="Entrada 9 2 4" xfId="9884" xr:uid="{345792DB-3444-4BF5-9198-C5D0E5B0888D}"/>
    <cellStyle name="Entrada 9 2 4 2" xfId="9885" xr:uid="{2D3F4300-DC20-462C-9CD4-39D9690DE410}"/>
    <cellStyle name="Entrada 9 2 4 2 2" xfId="9886" xr:uid="{C62481B9-FD66-420B-8998-D9BE6FBFB1DD}"/>
    <cellStyle name="Entrada 9 2 4 2 2 2" xfId="9887" xr:uid="{556CED01-4CD0-4D27-AE4E-9CEB41EF91C3}"/>
    <cellStyle name="Entrada 9 2 4 2 3" xfId="9888" xr:uid="{BA591294-9D15-4955-BEAA-6DE658885BA4}"/>
    <cellStyle name="Entrada 9 2 4 3" xfId="9889" xr:uid="{FE1CA55B-4E1B-4F37-87CF-2751F5065F9C}"/>
    <cellStyle name="Entrada 9 2 4 3 2" xfId="9890" xr:uid="{BF6BF407-150B-4120-9E93-5B8D5C0E215E}"/>
    <cellStyle name="Entrada 9 2 4 3 2 2" xfId="9891" xr:uid="{AFE08039-C321-4CC9-9092-F80681BDC79A}"/>
    <cellStyle name="Entrada 9 2 4 3 3" xfId="9892" xr:uid="{032BDDDA-A57A-43E6-9DF7-717973D25638}"/>
    <cellStyle name="Entrada 9 2 4 4" xfId="9893" xr:uid="{3496FB51-4ADF-470E-9669-99096378613F}"/>
    <cellStyle name="Entrada 9 2 5" xfId="9894" xr:uid="{EB6CF969-9EBB-4AB7-B8FE-974BA043B446}"/>
    <cellStyle name="Entrada 9 2 5 2" xfId="9895" xr:uid="{766BC745-68AF-47C2-B78F-0031ACA95331}"/>
    <cellStyle name="Entrada 9 2 5 2 2" xfId="9896" xr:uid="{8426954A-B021-4302-BF7B-11BF9950E5C3}"/>
    <cellStyle name="Entrada 9 2 5 3" xfId="9897" xr:uid="{7957D5CE-B751-47E1-BC54-28D465D75AFC}"/>
    <cellStyle name="Entrada 9 2 6" xfId="9898" xr:uid="{E65A0AA2-24C8-4991-90D2-014615D10040}"/>
    <cellStyle name="Entrada 9 2 6 2" xfId="9899" xr:uid="{BBAD9FC2-3400-4108-89DA-82A3E4992D47}"/>
    <cellStyle name="Entrada 9 2 6 2 2" xfId="9900" xr:uid="{B9384AFB-B405-42D9-B840-6F7EC3EFC900}"/>
    <cellStyle name="Entrada 9 2 6 3" xfId="9901" xr:uid="{93715D30-D341-4971-ABDD-084E2D02894E}"/>
    <cellStyle name="Entrada 9 2 7" xfId="9902" xr:uid="{6EDED91B-6A74-41A5-A293-DBB50E403671}"/>
    <cellStyle name="Entrada 9 3" xfId="9903" xr:uid="{19405E2F-71F0-4820-8F4D-79623CF7C004}"/>
    <cellStyle name="Entrada 9 3 2" xfId="9904" xr:uid="{83025CE9-2210-46C1-BAFA-9DACD47A625A}"/>
    <cellStyle name="Entrada 9 3 2 2" xfId="9905" xr:uid="{49B00A34-307B-489D-A75B-5DB8E4859A6C}"/>
    <cellStyle name="Entrada 9 3 2 2 2" xfId="9906" xr:uid="{FC103FB8-588B-45D2-9201-517854D379DB}"/>
    <cellStyle name="Entrada 9 3 2 2 2 2" xfId="9907" xr:uid="{B7BCFE5C-446A-46E1-BFFD-B5735E36160C}"/>
    <cellStyle name="Entrada 9 3 2 2 2 2 2" xfId="9908" xr:uid="{C5654C7A-9215-4332-8D20-DBAA32B3B4F9}"/>
    <cellStyle name="Entrada 9 3 2 2 2 3" xfId="9909" xr:uid="{46AE8871-29CB-403A-9E0B-288826DE2094}"/>
    <cellStyle name="Entrada 9 3 2 2 3" xfId="9910" xr:uid="{7BFFDF32-4857-4C16-BB3C-1C7EBCA4CCA4}"/>
    <cellStyle name="Entrada 9 3 2 2 3 2" xfId="9911" xr:uid="{AD5A7D27-C206-4BCB-A586-62C6D6952603}"/>
    <cellStyle name="Entrada 9 3 2 2 3 2 2" xfId="9912" xr:uid="{62BB1E03-3FAC-4AB4-BB98-7ED928319A6B}"/>
    <cellStyle name="Entrada 9 3 2 2 3 3" xfId="9913" xr:uid="{7C473670-B559-4F52-9B59-465963F81A09}"/>
    <cellStyle name="Entrada 9 3 2 2 4" xfId="9914" xr:uid="{606BA437-A227-42AB-BF9E-3AFA66684D61}"/>
    <cellStyle name="Entrada 9 3 2 3" xfId="9915" xr:uid="{53C0E97F-51D8-4DD3-9DF0-D3976760939D}"/>
    <cellStyle name="Entrada 9 3 2 3 2" xfId="9916" xr:uid="{23CEF017-16D6-4B61-A648-AC68CAB6A1C8}"/>
    <cellStyle name="Entrada 9 3 2 3 2 2" xfId="9917" xr:uid="{69D00844-5ABA-4529-953A-762DA07CA40E}"/>
    <cellStyle name="Entrada 9 3 2 3 3" xfId="9918" xr:uid="{38653CE9-0C96-4C9E-B32C-BDF21B380ECD}"/>
    <cellStyle name="Entrada 9 3 2 4" xfId="9919" xr:uid="{309BCE87-1360-467A-ABB7-6CC66F621510}"/>
    <cellStyle name="Entrada 9 3 2 4 2" xfId="9920" xr:uid="{743FD876-94F6-4969-8BD8-E07361DB7C24}"/>
    <cellStyle name="Entrada 9 3 2 4 2 2" xfId="9921" xr:uid="{396F25E5-7717-462B-9A68-4CBD7AAE1DCB}"/>
    <cellStyle name="Entrada 9 3 2 4 3" xfId="9922" xr:uid="{6DD11967-00A3-4920-8004-93575A74D98F}"/>
    <cellStyle name="Entrada 9 3 2 5" xfId="9923" xr:uid="{89424DC7-1984-4DD4-9563-063E129172FA}"/>
    <cellStyle name="Entrada 9 3 3" xfId="9924" xr:uid="{423AEB3D-5D17-4A92-9881-FA76F743A51C}"/>
    <cellStyle name="Entrada 9 3 3 2" xfId="9925" xr:uid="{E2958825-9FA2-4601-A470-3878B18C1CAD}"/>
    <cellStyle name="Entrada 9 3 3 2 2" xfId="9926" xr:uid="{B30C3E15-7A7B-4FAE-8157-DD45CAC17989}"/>
    <cellStyle name="Entrada 9 3 3 2 2 2" xfId="9927" xr:uid="{A2AC2CCF-C439-4975-B605-F6DC7AC30C78}"/>
    <cellStyle name="Entrada 9 3 3 2 3" xfId="9928" xr:uid="{8FF3B9E1-3582-415B-9C73-BB3DE13C4906}"/>
    <cellStyle name="Entrada 9 3 3 3" xfId="9929" xr:uid="{0E0FB0B8-4CA9-4DB8-AFDC-209E99B12DC3}"/>
    <cellStyle name="Entrada 9 3 3 3 2" xfId="9930" xr:uid="{657EB20D-44D3-4201-8926-35460F2D0988}"/>
    <cellStyle name="Entrada 9 3 3 3 2 2" xfId="9931" xr:uid="{DA0BF5CC-9981-43E4-84D6-90B6EA5E605F}"/>
    <cellStyle name="Entrada 9 3 3 3 3" xfId="9932" xr:uid="{95479AB7-3A94-4981-893A-F8E03E77FDE0}"/>
    <cellStyle name="Entrada 9 3 3 4" xfId="9933" xr:uid="{C4827749-4B2A-4A5A-A66F-3DE326A58EE2}"/>
    <cellStyle name="Entrada 9 3 4" xfId="9934" xr:uid="{25A97960-00DE-42FE-8DAA-D209DC02C1EF}"/>
    <cellStyle name="Entrada 9 3 4 2" xfId="9935" xr:uid="{BB857C9A-91D7-49FA-A4EB-E6A954A8A92C}"/>
    <cellStyle name="Entrada 9 3 4 2 2" xfId="9936" xr:uid="{EDF1025E-6D34-48EF-8149-828E32192451}"/>
    <cellStyle name="Entrada 9 3 4 3" xfId="9937" xr:uid="{C1A94C0B-AF6B-4B1E-B19C-8CC2817221A9}"/>
    <cellStyle name="Entrada 9 3 5" xfId="9938" xr:uid="{EAB8A89E-C845-4D3E-89A2-56B081798A37}"/>
    <cellStyle name="Entrada 9 3 5 2" xfId="9939" xr:uid="{20202C67-DD98-4FBC-9E08-C707E21A455A}"/>
    <cellStyle name="Entrada 9 3 5 2 2" xfId="9940" xr:uid="{28A317B2-0CF3-436E-B97F-0600F8DEF09E}"/>
    <cellStyle name="Entrada 9 3 5 3" xfId="9941" xr:uid="{8ECB78CA-9ACF-4DC3-9CCE-6B9918A0491B}"/>
    <cellStyle name="Entrada 9 3 6" xfId="9942" xr:uid="{97F3A126-409E-4879-8C23-270ECF91031A}"/>
    <cellStyle name="Entrada 9 4" xfId="9943" xr:uid="{5AB60F67-C04F-41D7-9FB6-7AC0708DC634}"/>
    <cellStyle name="Entrada 9 4 2" xfId="9944" xr:uid="{B06E0DC1-2F77-4DF6-8C87-05F69CB42A19}"/>
    <cellStyle name="Entrada 9 4 2 2" xfId="9945" xr:uid="{C4A831CF-6108-4787-91CC-15113BCC387E}"/>
    <cellStyle name="Entrada 9 4 2 2 2" xfId="9946" xr:uid="{185F2DE7-45BD-456B-96C9-A6458E569D99}"/>
    <cellStyle name="Entrada 9 4 2 2 2 2" xfId="9947" xr:uid="{321A91CF-7A53-4240-BC02-BFEF8FA5C54A}"/>
    <cellStyle name="Entrada 9 4 2 2 3" xfId="9948" xr:uid="{07F35519-371F-45A9-8F74-D8F0C519BA02}"/>
    <cellStyle name="Entrada 9 4 2 3" xfId="9949" xr:uid="{2C3283A3-2AEC-4D1D-A077-66F87AD9367C}"/>
    <cellStyle name="Entrada 9 4 2 3 2" xfId="9950" xr:uid="{C13F6780-8C55-461C-A06A-B68773C9657C}"/>
    <cellStyle name="Entrada 9 4 2 3 2 2" xfId="9951" xr:uid="{348105D9-DF32-46A9-9062-83A99CDA1487}"/>
    <cellStyle name="Entrada 9 4 2 3 3" xfId="9952" xr:uid="{267E82AE-2A09-4429-8510-FAFC3AA221F2}"/>
    <cellStyle name="Entrada 9 4 2 4" xfId="9953" xr:uid="{193953CA-03E7-46CB-B555-8E5749206B7A}"/>
    <cellStyle name="Entrada 9 4 3" xfId="9954" xr:uid="{F543311A-8B73-4244-8B66-856C089CE437}"/>
    <cellStyle name="Entrada 9 4 3 2" xfId="9955" xr:uid="{7956356C-BAC2-4B8D-9949-3C876BA1C3EF}"/>
    <cellStyle name="Entrada 9 4 3 2 2" xfId="9956" xr:uid="{346E3845-CE74-42F9-B6E8-2F899B0B81A0}"/>
    <cellStyle name="Entrada 9 4 3 3" xfId="9957" xr:uid="{17C80F30-45B9-4091-B283-F39D5B7C4693}"/>
    <cellStyle name="Entrada 9 4 4" xfId="9958" xr:uid="{EBBD926B-5BBA-4DE4-8821-67D2EC151F78}"/>
    <cellStyle name="Entrada 9 4 4 2" xfId="9959" xr:uid="{FAFF3737-BA4F-4002-B02C-4F68AB165BA0}"/>
    <cellStyle name="Entrada 9 4 4 2 2" xfId="9960" xr:uid="{DE83F75B-806E-4709-8C91-2833A6EB203D}"/>
    <cellStyle name="Entrada 9 4 4 3" xfId="9961" xr:uid="{551591D9-0E43-4560-BC50-5F09F87E7BED}"/>
    <cellStyle name="Entrada 9 4 5" xfId="9962" xr:uid="{17BEF417-D395-4280-AA04-35A8F2615FAF}"/>
    <cellStyle name="Entrada 9 5" xfId="9963" xr:uid="{E9313F84-FE09-4620-A71D-A6FB8026D36F}"/>
    <cellStyle name="Entrada 9 5 2" xfId="9964" xr:uid="{F4B727DC-A870-47B5-BD60-E534C627F036}"/>
    <cellStyle name="Entrada 9 5 2 2" xfId="9965" xr:uid="{D69DE79D-FED7-4E2C-B294-5384EED76B2B}"/>
    <cellStyle name="Entrada 9 5 2 2 2" xfId="9966" xr:uid="{277943F7-FC3D-4DE6-93D0-3D72D311A851}"/>
    <cellStyle name="Entrada 9 5 2 3" xfId="9967" xr:uid="{3230C644-D971-469D-B33D-C40FF7AE7C8A}"/>
    <cellStyle name="Entrada 9 5 3" xfId="9968" xr:uid="{EC55B488-76C1-4A30-AAD6-373A67371690}"/>
    <cellStyle name="Entrada 9 5 3 2" xfId="9969" xr:uid="{B8BF2DE3-39BF-4CD0-8BD5-5E7C56644DB8}"/>
    <cellStyle name="Entrada 9 5 3 2 2" xfId="9970" xr:uid="{90A7885A-6497-4928-997B-C0239471B117}"/>
    <cellStyle name="Entrada 9 5 3 3" xfId="9971" xr:uid="{B4A1C01A-B841-4C1E-A88C-36D49702AC83}"/>
    <cellStyle name="Entrada 9 5 4" xfId="9972" xr:uid="{15E6DE3A-A5F8-46AC-B700-0C91C4846CE3}"/>
    <cellStyle name="Entrada 9 6" xfId="9973" xr:uid="{B80BA2E0-4D79-41C0-91D7-60D8B26B16F4}"/>
    <cellStyle name="Entrada 9 6 2" xfId="9974" xr:uid="{2570700B-5970-43F0-9374-25D19A9FF992}"/>
    <cellStyle name="Entrada 9 6 2 2" xfId="9975" xr:uid="{645DE6E5-1BB9-433F-9FB6-F36365C5BFEC}"/>
    <cellStyle name="Entrada 9 6 3" xfId="9976" xr:uid="{9EAA2D2F-3F12-446B-A7DF-8F2ABF70BD86}"/>
    <cellStyle name="Entrada 9 7" xfId="9977" xr:uid="{09F3868A-6CF6-4734-8E33-2DE8F900F4EF}"/>
    <cellStyle name="Entrada 9 7 2" xfId="9978" xr:uid="{CEF631C2-CDC1-40F5-A0BB-11DBE28A1C7E}"/>
    <cellStyle name="Entrada 9 7 2 2" xfId="9979" xr:uid="{8D343290-D3A5-40B9-B802-4EA13A922F61}"/>
    <cellStyle name="Entrada 9 7 3" xfId="9980" xr:uid="{7DD79C06-880F-4435-A119-20B58EE94881}"/>
    <cellStyle name="Entrada 9 8" xfId="9981" xr:uid="{4733693E-C3D0-4BBD-A6E6-7E6CBFC1EE0A}"/>
    <cellStyle name="Entrée" xfId="9982" xr:uid="{F7C2C666-5D93-4E6C-BF61-C5C01734A4F7}"/>
    <cellStyle name="Entrée 2" xfId="9983" xr:uid="{36F9D9F8-64B0-4C9A-8FCA-45B517805C4A}"/>
    <cellStyle name="Entrée 3" xfId="9984" xr:uid="{4FCDD2C3-1F6D-44C2-9A2A-91202B66B300}"/>
    <cellStyle name="Entrée 4" xfId="9985" xr:uid="{260F4168-78C6-4D41-95B6-CBEFAD617CD6}"/>
    <cellStyle name="eps" xfId="775" xr:uid="{8ACE167C-892E-4FED-9006-68CE9448F130}"/>
    <cellStyle name="eps$" xfId="776" xr:uid="{10FDCE57-EF34-4625-AA65-F81A508DA324}"/>
    <cellStyle name="eps$A" xfId="777" xr:uid="{44AB0DF1-B3BD-4C42-A853-F67B530AB7B6}"/>
    <cellStyle name="eps$E" xfId="778" xr:uid="{EDD9BE95-994D-46DC-8D5C-9321CFCAA87C}"/>
    <cellStyle name="eps$E 2" xfId="779" xr:uid="{CC99C6D9-A3B5-41A5-81E5-8A276BE819DB}"/>
    <cellStyle name="eps$E 2 2" xfId="780" xr:uid="{CD489E22-58B2-4471-8DA1-56EF40A056F0}"/>
    <cellStyle name="eps$E 3" xfId="781" xr:uid="{FD699415-5FF6-4696-B985-26B3C1A318A3}"/>
    <cellStyle name="eps$E 3 2" xfId="782" xr:uid="{7B21B2B2-B22B-40DE-BD56-DF80458102BA}"/>
    <cellStyle name="eps$E 4" xfId="783" xr:uid="{EABA272A-C2A7-4761-98F5-A0BAA865DD51}"/>
    <cellStyle name="eps_AVP" xfId="784" xr:uid="{09CAB2C2-57A3-42B6-AE7A-785E997A67AC}"/>
    <cellStyle name="epsA" xfId="785" xr:uid="{3830B06B-EFB1-4BEC-ABF3-A8E04BA28130}"/>
    <cellStyle name="epsE" xfId="786" xr:uid="{BDE56BE9-ACDE-45D2-B6C7-7491A35A79EB}"/>
    <cellStyle name="Esquerda" xfId="9986" xr:uid="{EBC8B2BE-E418-47B1-88ED-6F0C8E755632}"/>
    <cellStyle name="Esquerda 2" xfId="9987" xr:uid="{C3466162-8A15-44A6-997A-C7F3AC297CC9}"/>
    <cellStyle name="Estilo 1" xfId="787" xr:uid="{F3EFC62D-9FF7-4D87-BDBD-FFDAEB26EF5A}"/>
    <cellStyle name="Estilo 1 2" xfId="9988" xr:uid="{DB71F376-D0D6-454E-9291-610A70CE1425}"/>
    <cellStyle name="Estilo 1 2 2" xfId="9989" xr:uid="{8510831B-04F1-4620-A0BF-45DAFBD21919}"/>
    <cellStyle name="Estilo 1 2 3" xfId="9990" xr:uid="{7F681CF0-7FE5-4A24-BAB7-FA38D054E631}"/>
    <cellStyle name="Estilo 1 3" xfId="9991" xr:uid="{F282E7C9-B655-473C-8264-9F7D0B302B49}"/>
    <cellStyle name="Estilo 2" xfId="9992" xr:uid="{50607E66-973F-4E7E-AC63-17148062039F}"/>
    <cellStyle name="Estilo 3" xfId="9993" xr:uid="{8A32A1BF-F94C-492A-BAB4-56B862FE34C9}"/>
    <cellStyle name="estimativa" xfId="9994" xr:uid="{A5191C70-C73E-451F-8AF2-CE6AA9112101}"/>
    <cellStyle name="Euro" xfId="788" xr:uid="{AA6D5151-A07D-4648-B2AD-7A044EB305A5}"/>
    <cellStyle name="Euro 2" xfId="9995" xr:uid="{5C5E627C-AB0A-4F8F-97A6-79101B55A9C8}"/>
    <cellStyle name="Euro 2 2" xfId="9996" xr:uid="{59055215-40BC-45CF-961A-D8B849B4F62E}"/>
    <cellStyle name="Euro 3" xfId="9997" xr:uid="{4AC70420-A5EC-4FCA-BF83-FE734D6EE239}"/>
    <cellStyle name="Euro 4" xfId="9998" xr:uid="{C0B8955A-34D3-4CC4-B707-F44A5F9BB2F2}"/>
    <cellStyle name="Euro 5" xfId="9999" xr:uid="{0DAD0DE2-D639-477C-928D-40C0B2F222ED}"/>
    <cellStyle name="Euro_~6826554" xfId="10000" xr:uid="{70E62E0F-16FB-4672-91FB-9D654984E66A}"/>
    <cellStyle name="Ex_MISTO" xfId="789" xr:uid="{3CD84333-97E2-42DF-9757-8ACA5650F688}"/>
    <cellStyle name="Explanatory Text" xfId="10001" xr:uid="{F3A53ABC-6E1B-4600-A72F-E2C6D70AAA1B}"/>
    <cellStyle name="Explanatory Text 2" xfId="10002" xr:uid="{81A6652B-3BCF-4A05-A699-B4052DA78817}"/>
    <cellStyle name="EY House" xfId="10003" xr:uid="{84676ED5-07AF-4BC0-99CB-FCE361CEE3BC}"/>
    <cellStyle name="F2" xfId="790" xr:uid="{F782B7B1-B60F-4220-AFE0-399EEE74D1FB}"/>
    <cellStyle name="F2 2" xfId="10004" xr:uid="{766F2CC6-5465-4D9C-BE2D-4218CFFCBDF2}"/>
    <cellStyle name="F2 3" xfId="10005" xr:uid="{DE32BF7E-2D67-4593-A28C-37399579DB68}"/>
    <cellStyle name="F3" xfId="791" xr:uid="{9F283DD8-726F-47B3-BEB3-8DC9076FE227}"/>
    <cellStyle name="F3 2" xfId="10006" xr:uid="{A2D8FC06-D006-4FE9-9435-23123EE7ED3D}"/>
    <cellStyle name="F3 3" xfId="10007" xr:uid="{7D062609-7832-4222-AF75-586447AF37DA}"/>
    <cellStyle name="F4" xfId="792" xr:uid="{1A5FC527-70F0-483B-BD64-8B915F666B4B}"/>
    <cellStyle name="F4 2" xfId="10008" xr:uid="{649946C4-8EC0-409E-BBCD-517C6D9BED2B}"/>
    <cellStyle name="F4 3" xfId="10009" xr:uid="{05DE1191-35AA-4FBF-A87F-520CF6E24263}"/>
    <cellStyle name="F5" xfId="793" xr:uid="{DEBF6A72-EF80-456D-946A-D065FE678468}"/>
    <cellStyle name="F5 2" xfId="10010" xr:uid="{13313E68-E48F-4BA3-A37B-4F28C972717E}"/>
    <cellStyle name="F5 3" xfId="10011" xr:uid="{99CE1D36-D0AA-4D2A-9724-2DCD1ED5B41F}"/>
    <cellStyle name="F6" xfId="794" xr:uid="{DF283784-195E-454B-8201-8B7B32203D63}"/>
    <cellStyle name="F6 2" xfId="10012" xr:uid="{3FC8CD20-A649-41B0-A86C-F5F316BBF676}"/>
    <cellStyle name="F6 3" xfId="10013" xr:uid="{264C391A-7915-47AD-A4AF-C74AF413CDED}"/>
    <cellStyle name="F7" xfId="795" xr:uid="{050B235C-8122-4C89-A45A-1A03F95CC7AF}"/>
    <cellStyle name="F7 2" xfId="10014" xr:uid="{F9C1465C-537B-4079-B2D1-FC90B06141BB}"/>
    <cellStyle name="F7 3" xfId="10015" xr:uid="{16385890-2269-47C9-911E-165AE06A3DAF}"/>
    <cellStyle name="F8" xfId="796" xr:uid="{2BE218A6-D882-46EF-B072-93C5EA607DB5}"/>
    <cellStyle name="F8 2" xfId="10016" xr:uid="{DB984D6C-8DA9-4DB2-AB83-A9E8E3905D58}"/>
    <cellStyle name="F8 3" xfId="10017" xr:uid="{F110DAAE-70BA-4DC1-9A17-CFCA065E2BAE}"/>
    <cellStyle name="Fecha" xfId="10018" xr:uid="{2DC034C2-3D0F-4DC0-824A-2816F3B40E0B}"/>
    <cellStyle name="Fecha 2" xfId="10019" xr:uid="{F6D68574-0F3D-4F70-946D-5EACBB579E4D}"/>
    <cellStyle name="Ficha" xfId="797" xr:uid="{F16ED810-93E0-438A-A05A-2F1B7309ACDF}"/>
    <cellStyle name="Ficha 2" xfId="10020" xr:uid="{789F219A-A025-4AE0-91E6-5903305FE50A}"/>
    <cellStyle name="Fijo" xfId="798" xr:uid="{A5D6FFE9-ABB0-48E7-8B35-98F4AD55741F}"/>
    <cellStyle name="Fijo 2" xfId="10021" xr:uid="{A3D3A011-D121-4FA8-823D-CEC8BE3D8462}"/>
    <cellStyle name="Fijo 3" xfId="10022" xr:uid="{443FEB37-4ACB-489A-B86E-55F3DE28C9DE}"/>
    <cellStyle name="Financiero" xfId="799" xr:uid="{D95E3DD0-C367-46A5-98EC-8A576959B69E}"/>
    <cellStyle name="Financiero 2" xfId="10023" xr:uid="{7BF225E8-73A5-4F7B-A952-A6DF119671EC}"/>
    <cellStyle name="Financiero 3" xfId="10024" xr:uid="{9B991069-22F5-4E38-8D22-1C3657264A83}"/>
    <cellStyle name="Finanční0" xfId="10025" xr:uid="{DFD03F50-C2F6-471E-AC37-E9EA5AF0D8AB}"/>
    <cellStyle name="Fixed" xfId="800" xr:uid="{DCD12CCF-77F4-4FE5-9D66-5717FEAE6E07}"/>
    <cellStyle name="Fixed 2" xfId="801" xr:uid="{84EFF95E-4E38-4653-8BD7-5D586C0F8DE5}"/>
    <cellStyle name="Fixed 2 2" xfId="802" xr:uid="{0CB4F04F-D323-4035-8EFE-58A958855BCC}"/>
    <cellStyle name="Fixed 3" xfId="803" xr:uid="{394CEF2A-89FB-46E0-8EDA-0485047ED3CD}"/>
    <cellStyle name="Fixed 3 2" xfId="804" xr:uid="{DAA6FD94-D43D-4861-B98B-F5B98D2F54BC}"/>
    <cellStyle name="Fixed 4" xfId="805" xr:uid="{CFDE2B04-0CF4-4B38-8724-C0F6131BBFC6}"/>
    <cellStyle name="Fixed 4 2" xfId="10026" xr:uid="{E8493B7B-F750-42C3-AC4D-095C7A12C559}"/>
    <cellStyle name="Fixed 4 3" xfId="10027" xr:uid="{3350DFF5-ABB2-4852-9915-149184C55502}"/>
    <cellStyle name="Fixo" xfId="10028" xr:uid="{9EB9B1A1-5AD9-4410-9B81-62C865C0836A}"/>
    <cellStyle name="fo]_x000d__x000a_UserName=Murat Zelef_x000d__x000a_UserCompany=Bumerang_x000d__x000a__x000d__x000a_[File Paths]_x000d__x000a_WorkingDirectory=C:\EQUIS\DLWIN_x000d__x000a_DownLoader=C" xfId="10029" xr:uid="{E341B4BA-0899-4925-A5D0-BEB1720A750F}"/>
    <cellStyle name="Followed Hyperlink" xfId="10030" xr:uid="{C344F1C1-2136-4066-9459-19319503A043}"/>
    <cellStyle name="Footnote" xfId="806" xr:uid="{5570AFEE-DF8F-41BA-8787-D1D81C539A9B}"/>
    <cellStyle name="footnote2" xfId="807" xr:uid="{F052C8CF-AAA8-4E58-A72A-11ADB39AAA0C}"/>
    <cellStyle name="Footnotes" xfId="808" xr:uid="{57E4B7A1-D2CF-4C63-B1A3-9110D2A4FDF8}"/>
    <cellStyle name="Forecast" xfId="809" xr:uid="{CDD6DB4D-5A0A-4814-A0A3-FE439308DBB1}"/>
    <cellStyle name="Forecast %" xfId="810" xr:uid="{C671FFC2-4941-45AF-9C44-767C2FF559D9}"/>
    <cellStyle name="Formula" xfId="811" xr:uid="{7C5AC925-EAE0-45CE-B330-D640B33F17D1}"/>
    <cellStyle name="Formula 2" xfId="10031" xr:uid="{B3E228EA-7FCD-4588-960A-F2A37C0217CA}"/>
    <cellStyle name="fundoamarelo" xfId="812" xr:uid="{414B7D59-4AD4-4B01-927A-FDFA16F81A2B}"/>
    <cellStyle name="fundoazul" xfId="813" xr:uid="{B9A12B82-897F-4A1E-9E1E-78C6C1ADDBFC}"/>
    <cellStyle name="fundocinza" xfId="814" xr:uid="{5E9594B3-6EE1-40CA-9A1C-B3D34A857B22}"/>
    <cellStyle name="fundodeentrada" xfId="815" xr:uid="{28E584D1-DBD2-42CB-A6D2-AA95369B6609}"/>
    <cellStyle name="fundodeentrada 2" xfId="816" xr:uid="{B09F9012-2F2E-45C6-9365-AD3708A3FEC9}"/>
    <cellStyle name="fundodeentrada 2 2" xfId="817" xr:uid="{1A651932-F154-4DDB-BFCF-A6AEC857EB15}"/>
    <cellStyle name="fundodeentrada 2 2 2" xfId="10032" xr:uid="{3266E3E1-130B-475D-83A3-0F0262AEB027}"/>
    <cellStyle name="fundodeentrada 2 2 3" xfId="10033" xr:uid="{B1D9C8D1-E2CC-4B3B-9F57-FBC8FCE688C2}"/>
    <cellStyle name="fundodeentrada 2 3" xfId="10034" xr:uid="{FF3D3349-F7E8-4733-A011-108725DEEB05}"/>
    <cellStyle name="fundodeentrada 2 4" xfId="10035" xr:uid="{5F203923-C67B-44C4-BE1E-560C6DE7D52A}"/>
    <cellStyle name="fundodeentrada 3" xfId="818" xr:uid="{7E85394E-9E76-47A2-BD6C-A87E84588504}"/>
    <cellStyle name="fundodeentrada 3 2" xfId="819" xr:uid="{94207E51-4DD1-430C-B7C4-5941A4227D48}"/>
    <cellStyle name="fundodeentrada 3 2 2" xfId="10036" xr:uid="{148D36C9-483A-48A0-A5FC-D5A7983D0B6C}"/>
    <cellStyle name="fundodeentrada 3 2 3" xfId="10037" xr:uid="{AE988E7C-517F-46F6-BAB2-51D6BD970A87}"/>
    <cellStyle name="fundodeentrada 3 3" xfId="10038" xr:uid="{4F209A65-FE14-4D52-88A6-77605774C929}"/>
    <cellStyle name="fundodeentrada 3 4" xfId="10039" xr:uid="{8327D002-DEAE-4C4A-A3A7-E33D7D3E24E1}"/>
    <cellStyle name="fundodeentrada 4" xfId="820" xr:uid="{C6ECC7DD-F2E5-4D81-BC56-12F2D52D9BE7}"/>
    <cellStyle name="fundodeentrada 4 2" xfId="10040" xr:uid="{9AECEE3C-D83D-49F7-A5A0-46E1BEF4C417}"/>
    <cellStyle name="fundodeentrada 4 3" xfId="10041" xr:uid="{2B671961-4C82-4305-B487-408E4562ABC3}"/>
    <cellStyle name="fundodeentrada 5" xfId="10042" xr:uid="{08D9EBD9-B44E-465B-B044-CB282ABB1C12}"/>
    <cellStyle name="fundodeentrada 6" xfId="10043" xr:uid="{1ED521A0-B960-4ABD-8283-D419ABC92011}"/>
    <cellStyle name="fundoentrada" xfId="821" xr:uid="{C5F69620-E907-482B-B00A-7074BD209753}"/>
    <cellStyle name="fundoentrada 2" xfId="822" xr:uid="{C89FDA08-1B1C-48AE-871F-B368532E5F85}"/>
    <cellStyle name="fundogrêmio" xfId="823" xr:uid="{6B86C095-1C28-4F0F-A6B4-B259FEBA5985}"/>
    <cellStyle name="fundogrêmio 2" xfId="824" xr:uid="{968283D2-1AA1-4EC6-B3C5-0E78841B0ED8}"/>
    <cellStyle name="fundogrêmio 2 2" xfId="825" xr:uid="{AA09FCEA-D799-415A-BA55-51B91C55BCAD}"/>
    <cellStyle name="fundogrêmio 3" xfId="826" xr:uid="{4C75D3B9-6E5D-4364-9290-B7C0AF96AF4B}"/>
    <cellStyle name="fundogrêmio 3 2" xfId="827" xr:uid="{BBBFFC62-2DD6-4721-A74F-8D171D6E395F}"/>
    <cellStyle name="fundogrêmio 4" xfId="828" xr:uid="{F1397B0D-F281-403C-9F92-C36C3C5FE17D}"/>
    <cellStyle name="fy_eps$" xfId="829" xr:uid="{066E2C1F-C581-4414-80E3-C0625A1D7727}"/>
    <cellStyle name="g_rate" xfId="830" xr:uid="{0131235B-4E34-45AF-9F27-4411EB9CFE36}"/>
    <cellStyle name="g_rate_090716 Modelo de Projeção - MTEL v2" xfId="831" xr:uid="{C4C6CF1C-276E-448F-94FD-9523A8937AF6}"/>
    <cellStyle name="g_rate_AVP" xfId="832" xr:uid="{100BAF68-6AEB-47D6-BE91-B544EFD223AA}"/>
    <cellStyle name="g_rate_AVP_090716 Modelo de Projeção - MTEL v2" xfId="833" xr:uid="{6C9AE443-21A2-4900-A549-B59D81A54D80}"/>
    <cellStyle name="g_rate_AVP_Graphic Depiction - NO DEV" xfId="834" xr:uid="{587A6039-F70C-47CE-B7E6-683E3BC1E3A8}"/>
    <cellStyle name="g_rate_AVP_Graphic Depiction - NO DEV_090716 Modelo de Projeção - MTEL v2" xfId="835" xr:uid="{ECE97967-B788-4AD1-926B-63F3055B629E}"/>
    <cellStyle name="g_rate_AVP_THEsumPage (2)" xfId="836" xr:uid="{12CAD3E7-7952-43C3-8A77-5885063D5F5D}"/>
    <cellStyle name="g_rate_AVP_THEsumPage (2)_090716 Modelo de Projeção - MTEL v2" xfId="837" xr:uid="{3D145002-196D-4DC1-B3E5-2EFEDAA08D44}"/>
    <cellStyle name="g_rate_CompSheet" xfId="838" xr:uid="{5C3B3EBC-01A5-4655-BF75-4E589B28FDE0}"/>
    <cellStyle name="g_rate_CompSheet_090716 Modelo de Projeção - MTEL v2" xfId="839" xr:uid="{4B588885-CCC4-4CA4-8266-5D8846629ED9}"/>
    <cellStyle name="g_rate_Disc Analysis" xfId="840" xr:uid="{B9BE6046-D8D1-41D0-9E1F-36989116EA39}"/>
    <cellStyle name="g_rate_Disc Analysis_090716 Modelo de Projeção - MTEL v2" xfId="841" xr:uid="{0C5BB3CC-C323-4794-866B-401283508CB0}"/>
    <cellStyle name="g_rate_Disc Analysis_CompSheet" xfId="842" xr:uid="{9623BA9F-47B8-4ED5-9A77-944135B230C3}"/>
    <cellStyle name="g_rate_Disc Analysis_CompSheet_090716 Modelo de Projeção - MTEL v2" xfId="843" xr:uid="{6DC326D6-627A-42FA-8B6F-0B6DB7878EAC}"/>
    <cellStyle name="g_rate_Disc Analysis_THEsumPage (2)" xfId="844" xr:uid="{B8472359-6A3E-4422-A6A3-BC294364BA3C}"/>
    <cellStyle name="g_rate_Disc Analysis_THEsumPage (2)_090716 Modelo de Projeção - MTEL v2" xfId="845" xr:uid="{D3648520-50CE-4264-9ED6-A9708C4E125C}"/>
    <cellStyle name="g_rate_Fairness Opinion Valuation 4-23a.xls Chart 1" xfId="846" xr:uid="{EA3894AE-C070-40E5-B55A-E6BD567D6E40}"/>
    <cellStyle name="g_rate_Fairness Opinion Valuation 4-23a.xls Chart 1_090716 Modelo de Projeção - MTEL v2" xfId="847" xr:uid="{89DCFDA2-9045-4DD0-9609-9BD33310D0BD}"/>
    <cellStyle name="g_rate_LP Chart" xfId="848" xr:uid="{D52B683C-8E62-48ED-B780-77FB3CB0D946}"/>
    <cellStyle name="g_rate_LP Chart_090716 Modelo de Projeção - MTEL v2" xfId="849" xr:uid="{7CBE9410-5C0B-4B5D-92EC-82D94B24B4C9}"/>
    <cellStyle name="g_rate_LP Chart_THEsumPage (2)" xfId="850" xr:uid="{C563A817-9A02-401B-BE5F-55862E856C8C}"/>
    <cellStyle name="g_rate_LP Chart_THEsumPage (2)_090716 Modelo de Projeção - MTEL v2" xfId="851" xr:uid="{5BC0CD86-EB39-4705-9B7F-42CB6CDAACD9}"/>
    <cellStyle name="g_rate_Merg Cons" xfId="852" xr:uid="{4E5A19BC-AED5-465B-A2D2-7453DB155669}"/>
    <cellStyle name="g_rate_Merg Cons_090716 Modelo de Projeção - MTEL v2" xfId="853" xr:uid="{1191C474-5ABD-4BF4-9EE3-893E0A4B4550}"/>
    <cellStyle name="g_rate_Merg Cons_CompSheet" xfId="854" xr:uid="{2045533E-5A25-47FA-A9E5-27BFEDC8E9B1}"/>
    <cellStyle name="g_rate_Merg Cons_CompSheet_090716 Modelo de Projeção - MTEL v2" xfId="855" xr:uid="{0F2BA57E-D88E-4E02-AB08-772B0D4B93A4}"/>
    <cellStyle name="g_rate_Merg Cons_THEsumPage (2)" xfId="856" xr:uid="{1F084813-3D0B-41F2-A235-24DA2D70B757}"/>
    <cellStyle name="g_rate_Merg Cons_THEsumPage (2)_090716 Modelo de Projeção - MTEL v2" xfId="857" xr:uid="{72C3A00A-6F5E-458B-9CA9-8F0A84F4F310}"/>
    <cellStyle name="g_rate_PowerValuation.xls Chart 21" xfId="858" xr:uid="{7F664030-1CE6-401F-A9E5-F96688A060DE}"/>
    <cellStyle name="g_rate_PowerValuation.xls Chart 21_090716 Modelo de Projeção - MTEL v2" xfId="859" xr:uid="{6D571D51-F3DD-4ABC-80B3-86025C18E9C1}"/>
    <cellStyle name="g_rate_PowerValuation.xls Chart 28" xfId="860" xr:uid="{B8039439-204E-44DB-8600-5B05D8B26A6C}"/>
    <cellStyle name="g_rate_PowerValuation.xls Chart 28_090716 Modelo de Projeção - MTEL v2" xfId="861" xr:uid="{F841F583-2169-4AA2-AA05-5CD4A7EF5ED9}"/>
    <cellStyle name="g_rate_Proj10" xfId="862" xr:uid="{17A8730B-4D52-4A69-88F9-68D6B52FB886}"/>
    <cellStyle name="g_rate_Proj10_090716 Modelo de Projeção - MTEL v2" xfId="863" xr:uid="{3A1E279A-C92A-46E0-BCED-901559C7269D}"/>
    <cellStyle name="g_rate_Proj10_AVP" xfId="864" xr:uid="{37320CF6-C9FC-42E2-9918-351FAF47FFDA}"/>
    <cellStyle name="g_rate_Proj10_AVP_090716 Modelo de Projeção - MTEL v2" xfId="865" xr:uid="{F4C24AA9-29D1-480C-80C4-BAB67BC8E80D}"/>
    <cellStyle name="g_rate_Proj10_AVP_Graphic Depiction - NO DEV" xfId="866" xr:uid="{0B279FF8-6782-4A55-B844-832DBE542E35}"/>
    <cellStyle name="g_rate_Proj10_AVP_Graphic Depiction - NO DEV_090716 Modelo de Projeção - MTEL v2" xfId="867" xr:uid="{868599BF-F10D-4FF8-8832-4B06F90DED1E}"/>
    <cellStyle name="g_rate_Proj10_AVP_THEsumPage (2)" xfId="868" xr:uid="{1C19CF44-458A-4497-BD5C-3046A7374073}"/>
    <cellStyle name="g_rate_Proj10_AVP_THEsumPage (2)_090716 Modelo de Projeção - MTEL v2" xfId="869" xr:uid="{B5C8ABC9-B403-43CF-A7D7-3B170B736D11}"/>
    <cellStyle name="g_rate_Proj10_CompSheet" xfId="870" xr:uid="{A86A8C79-3F79-4EC7-A86D-D777F3CFE393}"/>
    <cellStyle name="g_rate_Proj10_CompSheet_090716 Modelo de Projeção - MTEL v2" xfId="871" xr:uid="{E48323D4-A0D5-49EB-B74B-C3903BAFBEB8}"/>
    <cellStyle name="g_rate_Proj10_Disc Analysis" xfId="872" xr:uid="{990EDCBD-A260-41BD-AE51-8EFBC223AF6E}"/>
    <cellStyle name="g_rate_Proj10_Disc Analysis_090716 Modelo de Projeção - MTEL v2" xfId="873" xr:uid="{476B222F-408B-4C64-A35F-236FFABBCE85}"/>
    <cellStyle name="g_rate_Proj10_Disc Analysis_CompSheet" xfId="874" xr:uid="{6F529662-3DBA-4AAB-B574-E9D05C6E2348}"/>
    <cellStyle name="g_rate_Proj10_Disc Analysis_CompSheet_090716 Modelo de Projeção - MTEL v2" xfId="875" xr:uid="{DA80A2FE-39F8-4587-9E9B-DEDCCE408423}"/>
    <cellStyle name="g_rate_Proj10_Disc Analysis_THEsumPage (2)" xfId="876" xr:uid="{1AF0C3B6-C391-4747-A733-39D0C53C655F}"/>
    <cellStyle name="g_rate_Proj10_Disc Analysis_THEsumPage (2)_090716 Modelo de Projeção - MTEL v2" xfId="877" xr:uid="{D5BCA5D7-E758-4275-BEE8-9E486EAEB19D}"/>
    <cellStyle name="g_rate_Proj10_Fairness Opinion Valuation 4-23a.xls Chart 1" xfId="878" xr:uid="{6B65DC95-6BCD-47FE-8646-2E4CEFE31761}"/>
    <cellStyle name="g_rate_Proj10_Fairness Opinion Valuation 4-23a.xls Chart 1_090716 Modelo de Projeção - MTEL v2" xfId="879" xr:uid="{56B5B8F4-599D-4666-97A8-178629F22EB1}"/>
    <cellStyle name="g_rate_Proj10_LP Chart" xfId="880" xr:uid="{DBF85D3B-FF7B-46E8-A333-4ACD23F3BDE9}"/>
    <cellStyle name="g_rate_Proj10_LP Chart_090716 Modelo de Projeção - MTEL v2" xfId="881" xr:uid="{27C672EF-89FF-4A7B-A388-F2216B0DDE28}"/>
    <cellStyle name="g_rate_Proj10_LP Chart_THEsumPage (2)" xfId="882" xr:uid="{0A81EB08-2528-46AA-976F-86E37C806169}"/>
    <cellStyle name="g_rate_Proj10_LP Chart_THEsumPage (2)_090716 Modelo de Projeção - MTEL v2" xfId="883" xr:uid="{AF1E01C8-6667-48ED-90A1-62ABA558D509}"/>
    <cellStyle name="g_rate_Proj10_Merg Cons" xfId="884" xr:uid="{51ADEFD9-A427-4EB2-B44C-F3B21D8AB50C}"/>
    <cellStyle name="g_rate_Proj10_Merg Cons_090716 Modelo de Projeção - MTEL v2" xfId="885" xr:uid="{5A510B03-8BDF-49C3-8699-B3D2BB46644E}"/>
    <cellStyle name="g_rate_Proj10_Merg Cons_CompSheet" xfId="886" xr:uid="{74F09337-F937-440E-8338-798C572FE9EC}"/>
    <cellStyle name="g_rate_Proj10_Merg Cons_CompSheet_090716 Modelo de Projeção - MTEL v2" xfId="887" xr:uid="{94CA7A0D-C506-4405-A5C2-3E22EBDC3D76}"/>
    <cellStyle name="g_rate_Proj10_Merg Cons_THEsumPage (2)" xfId="888" xr:uid="{BFAA2F3E-377C-4D91-B54C-9B53FE51DE51}"/>
    <cellStyle name="g_rate_Proj10_Merg Cons_THEsumPage (2)_090716 Modelo de Projeção - MTEL v2" xfId="889" xr:uid="{0FEC628F-FB0F-498D-92C1-B4CE3D9D3269}"/>
    <cellStyle name="g_rate_Proj10_PowerValuation.xls Chart 21" xfId="890" xr:uid="{E790B9CF-A8B2-4626-BB13-27A076E255EB}"/>
    <cellStyle name="g_rate_Proj10_PowerValuation.xls Chart 21_090716 Modelo de Projeção - MTEL v2" xfId="891" xr:uid="{FF8A0B10-D2CC-4494-8830-F96CDCA9E175}"/>
    <cellStyle name="g_rate_Proj10_PowerValuation.xls Chart 28" xfId="892" xr:uid="{8A2E248C-0414-461E-88D9-27434F0FB23D}"/>
    <cellStyle name="g_rate_Proj10_PowerValuation.xls Chart 28_090716 Modelo de Projeção - MTEL v2" xfId="893" xr:uid="{28794672-0B8B-4777-BC7F-708AA2774E14}"/>
    <cellStyle name="g_rate_Proj10_Sensitivity" xfId="894" xr:uid="{8D6730D7-692E-4ABF-BD62-2B4AC894B7D3}"/>
    <cellStyle name="g_rate_Proj10_Sensitivity_090716 Modelo de Projeção - MTEL v2" xfId="895" xr:uid="{27EB085E-95DB-4414-8704-2DE4223F754F}"/>
    <cellStyle name="g_rate_Proj10_Sensitivity_CompSheet" xfId="896" xr:uid="{6CD3AD31-3A9E-4413-9CAD-347D2DC27BD5}"/>
    <cellStyle name="g_rate_Proj10_Sensitivity_CompSheet_090716 Modelo de Projeção - MTEL v2" xfId="897" xr:uid="{98A724A4-63AA-402B-AAFE-3F3BE97A7B11}"/>
    <cellStyle name="g_rate_Proj10_Sensitivity_THEsumPage (2)" xfId="898" xr:uid="{C23ED1BE-C6A6-4AED-A3E7-B440AF37413F}"/>
    <cellStyle name="g_rate_Proj10_Sensitivity_THEsumPage (2)_090716 Modelo de Projeção - MTEL v2" xfId="899" xr:uid="{D59718F8-5504-4ECD-BAD5-424D9EF4940B}"/>
    <cellStyle name="g_rate_Proj10_show-hold" xfId="900" xr:uid="{5F1E81D1-1394-41ED-9A5A-DBA6E8DE573C}"/>
    <cellStyle name="g_rate_Proj10_show-hold_090716 Modelo de Projeção - MTEL v2" xfId="901" xr:uid="{D8E50F03-D487-487C-B39C-FDB448B46360}"/>
    <cellStyle name="g_rate_Proj10_show-hold_Graphic Depiction - NO DEV" xfId="902" xr:uid="{51BAD056-2C42-4C5F-BF2A-987D7BB35E25}"/>
    <cellStyle name="g_rate_Proj10_show-hold_Graphic Depiction - NO DEV_090716 Modelo de Projeção - MTEL v2" xfId="903" xr:uid="{405DA14D-24C2-4BD0-89E3-46672EE1798D}"/>
    <cellStyle name="g_rate_Proj10_show-hold_THEsumPage (2)" xfId="904" xr:uid="{2E5E7915-2DBC-485E-9939-282E7F6D7F14}"/>
    <cellStyle name="g_rate_Proj10_show-hold_THEsumPage (2)_090716 Modelo de Projeção - MTEL v2" xfId="905" xr:uid="{633C636F-0538-452B-BA53-DC8BB18B65EC}"/>
    <cellStyle name="g_rate_Proj10_THEsumPage (2)" xfId="906" xr:uid="{5766EA5D-89C2-447D-849D-77885B42C0D5}"/>
    <cellStyle name="g_rate_Proj10_THEsumPage (2)_090716 Modelo de Projeção - MTEL v2" xfId="907" xr:uid="{C2DDCD90-9721-43B1-864D-67515644C53E}"/>
    <cellStyle name="g_rate_Proj10_Valuation summaries" xfId="908" xr:uid="{B2372EAD-6A2E-48E1-BC42-D02FA28FBD3E}"/>
    <cellStyle name="g_rate_Proj10_Valuation summaries_090716 Modelo de Projeção - MTEL v2" xfId="909" xr:uid="{0C4DDC2B-E3AC-418F-9CF6-7B579092EE5C}"/>
    <cellStyle name="g_rate_Proj10_WACC-CableCar" xfId="910" xr:uid="{327835F6-994C-40DA-ACDF-2B83CFF9BE98}"/>
    <cellStyle name="g_rate_Proj10_WACC-CableCar_090716 Modelo de Projeção - MTEL v2" xfId="911" xr:uid="{C643408E-C54B-4F88-A3C2-BB12AAC772E4}"/>
    <cellStyle name="g_rate_Proj10_WACC-CableCar_THEsumPage (2)" xfId="912" xr:uid="{698A4FE0-ECC2-4901-A93B-FDD7D13AB0C6}"/>
    <cellStyle name="g_rate_Proj10_WACC-CableCar_THEsumPage (2)_090716 Modelo de Projeção - MTEL v2" xfId="913" xr:uid="{9B9A70EE-838A-47D3-9D6D-1CFDA33AE1D0}"/>
    <cellStyle name="g_rate_Proj10_WACC-RAD (2)" xfId="914" xr:uid="{B226DC26-EBA0-420F-BC22-8DB33A53F9B4}"/>
    <cellStyle name="g_rate_Proj10_WACC-RAD (2)_090716 Modelo de Projeção - MTEL v2" xfId="915" xr:uid="{B4A39AA8-8E80-4568-AAA0-6A2A603674D8}"/>
    <cellStyle name="g_rate_Proj10_WACC-RAD (2)_THEsumPage (2)" xfId="916" xr:uid="{EBF9085E-AE67-4A77-8CC2-4D8D34E3C81D}"/>
    <cellStyle name="g_rate_Proj10_WACC-RAD (2)_THEsumPage (2)_090716 Modelo de Projeção - MTEL v2" xfId="917" xr:uid="{ADF2774D-A2AC-4F8B-912C-770D1E0D8E03}"/>
    <cellStyle name="g_rate_Sensitivity" xfId="918" xr:uid="{5C581398-B695-41FA-B428-23E68E36DC7C}"/>
    <cellStyle name="g_rate_Sensitivity_090716 Modelo de Projeção - MTEL v2" xfId="919" xr:uid="{33893621-3D3D-40CC-A317-FC7D185191E4}"/>
    <cellStyle name="g_rate_Sensitivity_CompSheet" xfId="920" xr:uid="{DD27E39E-EC50-463A-9541-C7EB07112EA5}"/>
    <cellStyle name="g_rate_Sensitivity_CompSheet_090716 Modelo de Projeção - MTEL v2" xfId="921" xr:uid="{C5DEDD1C-3034-45FC-834E-C20D5E5E676B}"/>
    <cellStyle name="g_rate_Sensitivity_THEsumPage (2)" xfId="922" xr:uid="{084161AB-1484-4AB9-B566-EFC6A3EC27BA}"/>
    <cellStyle name="g_rate_Sensitivity_THEsumPage (2)_090716 Modelo de Projeção - MTEL v2" xfId="923" xr:uid="{70D5FE8B-FD34-47B2-9211-1126F2564AF6}"/>
    <cellStyle name="g_rate_show-hold" xfId="924" xr:uid="{905896C0-3706-4AB9-B25A-77BFE65542DA}"/>
    <cellStyle name="g_rate_show-hold_090716 Modelo de Projeção - MTEL v2" xfId="925" xr:uid="{E9EDEC29-1160-49FB-8178-5F6B2B160C03}"/>
    <cellStyle name="g_rate_show-hold_CompSheet" xfId="926" xr:uid="{E2A55630-70C2-495B-A358-7822015F838F}"/>
    <cellStyle name="g_rate_show-hold_CompSheet_090716 Modelo de Projeção - MTEL v2" xfId="927" xr:uid="{1BAF70FB-CD7F-4560-9D8A-47FC855054C0}"/>
    <cellStyle name="g_rate_show-hold_THEsumPage (2)" xfId="928" xr:uid="{C6AC5AEE-CADA-4B94-8103-A1C00D7EC794}"/>
    <cellStyle name="g_rate_show-hold_THEsumPage (2)_090716 Modelo de Projeção - MTEL v2" xfId="929" xr:uid="{ED568A30-3873-4DE7-B74B-0F987B7BDA1F}"/>
    <cellStyle name="g_rate_THEsumPage (2)" xfId="930" xr:uid="{D1FFF2D1-A29D-444D-A663-B1A030896F84}"/>
    <cellStyle name="g_rate_THEsumPage (2)_090716 Modelo de Projeção - MTEL v2" xfId="931" xr:uid="{F1BFFF2A-FEF9-486C-AB91-555152460D1A}"/>
    <cellStyle name="g_rate_Valuation summaries" xfId="932" xr:uid="{B9F9A37E-0725-4364-BB7C-4C79447AE13E}"/>
    <cellStyle name="g_rate_Valuation summaries_090716 Modelo de Projeção - MTEL v2" xfId="933" xr:uid="{1B9E1CF0-B100-423D-8F6C-ABC05F5BA544}"/>
    <cellStyle name="g_rate_WACC-CableCar" xfId="934" xr:uid="{E724FEBF-8821-4A86-8956-10E8B94889A0}"/>
    <cellStyle name="g_rate_WACC-CableCar_090716 Modelo de Projeção - MTEL v2" xfId="935" xr:uid="{1788AA31-5A93-4AF6-BE55-5AA84F11AC9D}"/>
    <cellStyle name="g_rate_WACC-CableCar_THEsumPage (2)" xfId="936" xr:uid="{D37A57C5-C026-45E8-87BD-5451150416D7}"/>
    <cellStyle name="g_rate_WACC-CableCar_THEsumPage (2)_090716 Modelo de Projeção - MTEL v2" xfId="937" xr:uid="{2849B048-7278-4C72-A6DC-7E207A8CFDE1}"/>
    <cellStyle name="g_rate_WACC-RAD (2)" xfId="938" xr:uid="{62DC12FD-FC0D-4D64-B1E1-C5804C8A64BC}"/>
    <cellStyle name="g_rate_WACC-RAD (2)_090716 Modelo de Projeção - MTEL v2" xfId="939" xr:uid="{D3463777-C822-49B8-BCEE-870D194DE6A9}"/>
    <cellStyle name="g_rate_WACC-RAD (2)_THEsumPage (2)" xfId="940" xr:uid="{3EE69292-4A16-458F-A5CD-52B1112895B8}"/>
    <cellStyle name="g_rate_WACC-RAD (2)_THEsumPage (2)_090716 Modelo de Projeção - MTEL v2" xfId="941" xr:uid="{6178CCAE-6D37-4D26-9412-717D45EE973B}"/>
    <cellStyle name="General" xfId="942" xr:uid="{FBA9C641-3B22-42C2-B11E-8A3761AECEE1}"/>
    <cellStyle name="Geral" xfId="943" xr:uid="{2DDF83F2-5F45-4F6B-913E-532601797CF7}"/>
    <cellStyle name="Geral 2" xfId="944" xr:uid="{CAE9AD1B-8AB6-4C63-B852-0767FA818245}"/>
    <cellStyle name="Geral 2 2" xfId="945" xr:uid="{A069AD43-D2DF-413D-8DFF-6EF333669D72}"/>
    <cellStyle name="Geral 3" xfId="946" xr:uid="{D702975E-6A81-428A-9657-C3FD2854EB50}"/>
    <cellStyle name="Geral 3 2" xfId="947" xr:uid="{D604F40E-BD13-4E7B-824A-2F977D19425B}"/>
    <cellStyle name="Geral 4" xfId="948" xr:uid="{75964737-ED62-4EEE-98DA-44245C9546A7}"/>
    <cellStyle name="Good" xfId="10044" xr:uid="{2B99ABB2-3F86-4A9E-95EF-5D3930A15199}"/>
    <cellStyle name="Good 2" xfId="10045" xr:uid="{C405948B-725A-41FD-A110-812E38551216}"/>
    <cellStyle name="GPAFont" xfId="949" xr:uid="{160CB439-CB3B-445D-BE78-05609ADC93CF}"/>
    <cellStyle name="grayText2" xfId="950" xr:uid="{F080BEF7-AB71-461A-B4BC-579B54AC630C}"/>
    <cellStyle name="grayText2Big" xfId="951" xr:uid="{33B8573A-EC36-44DD-B4D2-7242757FD69B}"/>
    <cellStyle name="Grey" xfId="952" xr:uid="{F9EFF829-F75A-4AD1-A47B-4768547A6EFE}"/>
    <cellStyle name="Grupo" xfId="953" xr:uid="{74B68C7C-F6C7-4004-91CE-4D94931210A8}"/>
    <cellStyle name="Hard Percent" xfId="954" xr:uid="{350B9926-65AC-4399-9269-D984AB464B30}"/>
    <cellStyle name="Header" xfId="955" xr:uid="{9B6881E1-15CA-4B06-81FE-CDA36EC0D0DA}"/>
    <cellStyle name="Header 2" xfId="10046" xr:uid="{7E4962E3-BED7-4C46-8ACE-B30AFECEF7EC}"/>
    <cellStyle name="Header 3" xfId="10047" xr:uid="{FD8A940B-CF80-4EA3-8EF0-825BEDCE6ACD}"/>
    <cellStyle name="Header1" xfId="956" xr:uid="{448F8DF0-169C-40EB-80E2-B05CA59A6D8A}"/>
    <cellStyle name="Header2" xfId="957" xr:uid="{94B49C71-0489-4B50-B0AF-61FAA6965A6B}"/>
    <cellStyle name="Header2 2" xfId="10048" xr:uid="{5B053F64-9590-4216-A169-684BF164E845}"/>
    <cellStyle name="Header2 3" xfId="10049" xr:uid="{D5DD6E1E-BF14-4544-B1CC-CFBEAF1B33A3}"/>
    <cellStyle name="headers" xfId="958" xr:uid="{80CBF759-EED8-454C-A1CA-8B6AA7D6C5FD}"/>
    <cellStyle name="heading" xfId="959" xr:uid="{472199E5-DD47-41FD-ADA9-4A1962547FB3}"/>
    <cellStyle name="Heading 1" xfId="10050" xr:uid="{78DB1934-636C-49F6-9EC7-9C766D2DADB3}"/>
    <cellStyle name="Heading 1 10" xfId="960" xr:uid="{F99DCEDB-E01C-4C9E-B8A3-883121E70DD0}"/>
    <cellStyle name="Heading 1 10 2" xfId="961" xr:uid="{BF7E55E5-BAA4-47D2-80A4-9C3B43F8FA6F}"/>
    <cellStyle name="Heading 1 11" xfId="10051" xr:uid="{0994BA18-522D-4F39-90FF-21EF06533892}"/>
    <cellStyle name="Heading 1 2" xfId="962" xr:uid="{FB97DB77-2EE1-408D-9BC2-F8F73A34BBA6}"/>
    <cellStyle name="Heading 1 2 2" xfId="963" xr:uid="{724BE226-5B80-4EF8-B67D-A22A0FE22FC3}"/>
    <cellStyle name="Heading 1 3" xfId="964" xr:uid="{E0A2AF5B-9D14-4C97-823F-931DD828FF23}"/>
    <cellStyle name="Heading 1 3 2" xfId="965" xr:uid="{C68F9FA6-0A8D-43B0-A65A-2E46C412D8F5}"/>
    <cellStyle name="Heading 1 4" xfId="966" xr:uid="{768C04D8-8A52-4B60-9A78-9CB65BF2E37B}"/>
    <cellStyle name="Heading 1 4 2" xfId="967" xr:uid="{C58B488B-1FA7-4CB1-B2E8-D9968F5C4DC7}"/>
    <cellStyle name="Heading 1 5" xfId="968" xr:uid="{9BB0B77C-928E-4706-8048-FFFDEE323A8D}"/>
    <cellStyle name="Heading 1 5 2" xfId="969" xr:uid="{E2D4E927-2CE9-44BB-B209-E9BFBBC59301}"/>
    <cellStyle name="Heading 1 6" xfId="970" xr:uid="{67779AA3-8C55-4E56-9DAF-70CFE299B299}"/>
    <cellStyle name="Heading 1 6 2" xfId="971" xr:uid="{F7DA8BBE-6B5A-4FA0-ABD3-9E1263CFFF36}"/>
    <cellStyle name="Heading 1 7" xfId="972" xr:uid="{FCCCDAF8-F1F0-4D59-8D1F-6A4234D385DC}"/>
    <cellStyle name="Heading 1 7 2" xfId="973" xr:uid="{B20CB886-BEAE-4D17-B619-2BCA1F2F46B3}"/>
    <cellStyle name="Heading 1 8" xfId="974" xr:uid="{FC3EF716-7851-4E5B-AB94-519E14B4D3A9}"/>
    <cellStyle name="Heading 1 8 2" xfId="975" xr:uid="{034EDB3C-FD11-47E9-87D6-AA6A7BD5C8B8}"/>
    <cellStyle name="Heading 1 9" xfId="976" xr:uid="{2F79F637-0418-4E46-8E9B-2152EACE6FB7}"/>
    <cellStyle name="Heading 1 9 2" xfId="977" xr:uid="{AF32EB00-1E3A-44AE-A351-6FA75B742457}"/>
    <cellStyle name="Heading 2" xfId="10052" xr:uid="{B39DA543-0D62-4591-99D3-2F2820B56E18}"/>
    <cellStyle name="Heading 2 10" xfId="978" xr:uid="{12F02EC0-03D8-4A22-A941-FADF94B12387}"/>
    <cellStyle name="Heading 2 11" xfId="10053" xr:uid="{EA8A1A66-4D01-4E76-B40D-02C0CC058B24}"/>
    <cellStyle name="Heading 2 2" xfId="979" xr:uid="{8F77BBAD-96F6-45EF-B397-0AE50A1346F7}"/>
    <cellStyle name="Heading 2 3" xfId="980" xr:uid="{51C393C9-8132-4999-BDFB-4A3E19D64C23}"/>
    <cellStyle name="Heading 2 4" xfId="981" xr:uid="{56AD01D4-59F3-4BD3-97FC-10F50A0E0B02}"/>
    <cellStyle name="Heading 2 5" xfId="982" xr:uid="{8CF710B1-768A-41F0-A3C9-1F370D0A8DFC}"/>
    <cellStyle name="Heading 2 6" xfId="983" xr:uid="{B6B0F5DA-E725-4366-8C81-101776BF4FC8}"/>
    <cellStyle name="Heading 2 7" xfId="984" xr:uid="{9CE16CBA-9AC4-47F2-B464-C1F678F67C82}"/>
    <cellStyle name="Heading 2 8" xfId="985" xr:uid="{66FF4218-0CD6-4D1D-96B7-B78F676E8C71}"/>
    <cellStyle name="Heading 2 9" xfId="986" xr:uid="{81C68D18-0BDA-44D3-854F-13156A622B08}"/>
    <cellStyle name="Heading 3" xfId="10054" xr:uid="{65FA1573-C343-446F-857D-A9C1382BD824}"/>
    <cellStyle name="Heading 3 10" xfId="987" xr:uid="{ED938DE5-B53D-403F-850F-FCCBA856BC60}"/>
    <cellStyle name="Heading 3 11" xfId="10055" xr:uid="{F9563812-6F3A-4E82-BF99-4CBF3D7ADD74}"/>
    <cellStyle name="Heading 3 2" xfId="988" xr:uid="{E72B0B09-1A6A-43C9-A3D3-05432189EAF0}"/>
    <cellStyle name="Heading 3 3" xfId="989" xr:uid="{336AE6DC-5FFF-4446-B413-F3CF87DA24A7}"/>
    <cellStyle name="Heading 3 4" xfId="990" xr:uid="{6CE97E5A-1194-4F9F-9AE8-F6FE5A7C03BE}"/>
    <cellStyle name="Heading 3 5" xfId="991" xr:uid="{7FAB556E-A35B-47DA-BEB5-5C8E323A5A32}"/>
    <cellStyle name="Heading 3 6" xfId="992" xr:uid="{250ACF46-7A59-4C16-B8E2-5124201E789B}"/>
    <cellStyle name="Heading 3 7" xfId="993" xr:uid="{8BF12C2C-DA1E-4D0F-8BB6-759CBB9F0557}"/>
    <cellStyle name="Heading 3 8" xfId="994" xr:uid="{E0F88EE9-77CD-436E-BBA9-3E86DA882247}"/>
    <cellStyle name="Heading 3 9" xfId="995" xr:uid="{0338E188-66DE-4808-BA47-1F6B8DE94D70}"/>
    <cellStyle name="Heading 4" xfId="10056" xr:uid="{8BF405C6-132C-4946-B49B-7E0CADB1FCD1}"/>
    <cellStyle name="Heading 4 2" xfId="10057" xr:uid="{619B5924-683A-4B59-9C43-D8FB3BA6F0DA}"/>
    <cellStyle name="heading 5" xfId="10058" xr:uid="{85FCACF2-E84A-41F6-A881-369CB96C1448}"/>
    <cellStyle name="heading 6" xfId="10059" xr:uid="{A29BE2F6-E7EE-4868-8776-8044B83E67F1}"/>
    <cellStyle name="heading 7" xfId="10060" xr:uid="{0D772173-53DB-49E0-ADAD-CF6E49214726}"/>
    <cellStyle name="Heading No Underline" xfId="10061" xr:uid="{4FFBB751-AC23-4856-9B93-F7B2C9933F3E}"/>
    <cellStyle name="Heading With Underline" xfId="10062" xr:uid="{C2535ED8-1363-4F1E-BF20-04A71BC87564}"/>
    <cellStyle name="Heading With Underline 2" xfId="10063" xr:uid="{E09F0DFE-0D55-415C-90DA-6480BD589B48}"/>
    <cellStyle name="Heading_7666-A1c" xfId="10064" xr:uid="{F840B24E-42BD-48E0-BFAA-C4BA53430D24}"/>
    <cellStyle name="Heading1" xfId="996" xr:uid="{B9B7309C-F80F-4CF9-90D9-0BE7C5A5F167}"/>
    <cellStyle name="Heading1 2" xfId="997" xr:uid="{A673075B-40C0-4509-992B-83C83F2B1396}"/>
    <cellStyle name="Heading1 2 2" xfId="998" xr:uid="{F94841B3-96CA-4919-83AB-C4BECCA4CBD2}"/>
    <cellStyle name="Heading1 3" xfId="999" xr:uid="{BF58CCCA-85AB-46F8-9EB4-F31AFD1090DB}"/>
    <cellStyle name="Heading1 3 2" xfId="1000" xr:uid="{6F61BFF9-A55E-4CB5-B1C1-51F6AF1D7414}"/>
    <cellStyle name="Heading1 4" xfId="1001" xr:uid="{9BC9C01C-96C4-4CE4-99E6-9CCD7DEB3761}"/>
    <cellStyle name="Heading2" xfId="1002" xr:uid="{EEEB0FA4-5201-4B87-9D1A-9BCFCFDFD110}"/>
    <cellStyle name="Heading2 2" xfId="1003" xr:uid="{EEDF762D-0FD3-4F2F-81B0-A534E8F0E57D}"/>
    <cellStyle name="Heading2 2 2" xfId="1004" xr:uid="{10FDE213-053E-424D-8DA7-59FAACB9AFE8}"/>
    <cellStyle name="Heading2 3" xfId="1005" xr:uid="{528B04A3-887D-4ECC-B401-D477769E909F}"/>
    <cellStyle name="Heading2 3 2" xfId="1006" xr:uid="{ED251A57-AE7F-410C-9751-B9127AC26471}"/>
    <cellStyle name="Heading2 4" xfId="1007" xr:uid="{A43A3751-00D9-4228-8F2C-ACBE00B84F91}"/>
    <cellStyle name="Helv 10 Bold" xfId="10065" xr:uid="{654F4491-5AE5-4133-980C-A931C7303067}"/>
    <cellStyle name="Helv 12 Bold" xfId="10066" xr:uid="{E4E221BC-F9F8-4883-9B67-A6DE896AD881}"/>
    <cellStyle name="Hidden" xfId="1008" xr:uid="{BC70908B-A639-4E02-853F-0B43DAEC881A}"/>
    <cellStyle name="Hidden 2" xfId="1009" xr:uid="{A0B32E77-3B40-435F-B138-40C28F276224}"/>
    <cellStyle name="Hidden 2 2" xfId="1010" xr:uid="{D20AD7E8-AE3D-4323-8B85-6C5FB814CE5C}"/>
    <cellStyle name="Hidden 2 2 2" xfId="1011" xr:uid="{E6313AA1-5B15-455B-B4E5-E01964D2E23A}"/>
    <cellStyle name="Hidden 2 2 2 2" xfId="10067" xr:uid="{3ABA6027-2742-439A-AEDD-6DB577B66C5D}"/>
    <cellStyle name="Hidden 2 2 3" xfId="10068" xr:uid="{74C74626-6AB3-418C-A77F-44D06737F376}"/>
    <cellStyle name="Hidden 2 3" xfId="10069" xr:uid="{0576D5E5-13C7-4DDF-A1E7-1E815D564510}"/>
    <cellStyle name="Hidden 3" xfId="10070" xr:uid="{4E808724-D987-474B-9B02-C47002BCF73E}"/>
    <cellStyle name="Highlight" xfId="1012" xr:uid="{B5E9A975-1444-4606-8F01-C4244C61D78D}"/>
    <cellStyle name="Hipervínculo" xfId="10071" xr:uid="{E6B54E82-3608-4286-A516-2B622D108DA2}"/>
    <cellStyle name="HU" xfId="10072" xr:uid="{594F38DB-9C08-4E50-A3CE-35A96240ECAA}"/>
    <cellStyle name="HU 2" xfId="10073" xr:uid="{16E451BA-4D6E-4C45-8734-569585F63663}"/>
    <cellStyle name="Hyperlink 2" xfId="1013" xr:uid="{6C3CC584-AB06-44E4-89FF-733671799C01}"/>
    <cellStyle name="Hyperlink 2 2" xfId="10074" xr:uid="{562B2826-BD06-4B9B-B322-D4A4645B078C}"/>
    <cellStyle name="Hyperlink 2_APURAÇÃO DA MARGEM" xfId="10075" xr:uid="{13676ACF-4800-4158-B803-D20EA168144A}"/>
    <cellStyle name="Hyperlink 3" xfId="1014" xr:uid="{108A50AE-9008-45BF-A7C1-9327F624F6F6}"/>
    <cellStyle name="Import" xfId="1015" xr:uid="{DDA0576E-E7B5-4418-A4F2-B06708D9E41D}"/>
    <cellStyle name="Incorrecto" xfId="10076" xr:uid="{41B54E13-1E6D-42DC-911E-B6548A2FEBFA}"/>
    <cellStyle name="Incorreto 10" xfId="10077" xr:uid="{2435B3D5-64C7-41B6-A5E5-BCC1D92DE296}"/>
    <cellStyle name="Incorreto 11" xfId="10078" xr:uid="{0FF1D0F9-FA50-4FB2-9986-5D447CE4627F}"/>
    <cellStyle name="Incorreto 12" xfId="10079" xr:uid="{5BA4FBEA-93C2-4BAC-9642-99B2D607CF66}"/>
    <cellStyle name="Incorreto 2" xfId="1016" xr:uid="{F044D159-FC1D-493E-88E7-066923A02041}"/>
    <cellStyle name="Incorreto 2 2" xfId="10080" xr:uid="{16D01EFC-A9A7-4325-A800-86CE446DD8EF}"/>
    <cellStyle name="Incorreto 2 3" xfId="10081" xr:uid="{E5F0C3A5-3A78-4191-AC26-CA8640AD69C1}"/>
    <cellStyle name="Incorreto 2 4" xfId="10082" xr:uid="{C98457C1-40D6-4861-9D52-D7ADB734A9AF}"/>
    <cellStyle name="Incorreto 2 5" xfId="10083" xr:uid="{FEEBDAAA-E65C-4D75-A061-4B4E745B2B49}"/>
    <cellStyle name="Incorreto 2 6" xfId="10084" xr:uid="{E28D13E6-7F00-46D1-8089-5B49F913D93F}"/>
    <cellStyle name="Incorreto 3" xfId="10085" xr:uid="{F2FC82B2-A5AF-4ADB-B7C0-7B3E600E3D0D}"/>
    <cellStyle name="Incorreto 3 2" xfId="10086" xr:uid="{E6D22855-E618-453B-9833-C4E9F5D550EF}"/>
    <cellStyle name="Incorreto 4" xfId="10087" xr:uid="{4D77FC32-C012-4981-9804-1D48D22CDB2F}"/>
    <cellStyle name="Incorreto 4 2" xfId="10088" xr:uid="{607212B2-374A-46BF-8228-A1BEF548C4CF}"/>
    <cellStyle name="Incorreto 5" xfId="10089" xr:uid="{7CC37A61-F5D5-4851-BB84-FEA88C7DF028}"/>
    <cellStyle name="Incorreto 5 2" xfId="10090" xr:uid="{A3330305-809E-4AD1-8C5C-749F390BB504}"/>
    <cellStyle name="Incorreto 6" xfId="10091" xr:uid="{8A1C2C93-FB93-4F25-B6A6-97A66CAE7C0C}"/>
    <cellStyle name="Incorreto 6 2" xfId="10092" xr:uid="{4A0BDD69-645E-4A98-809D-43FE1B4D6344}"/>
    <cellStyle name="Incorreto 7" xfId="10093" xr:uid="{5874579F-4AC5-45DF-90A1-0703D777B582}"/>
    <cellStyle name="Incorreto 7 2" xfId="10094" xr:uid="{BA69F2EC-DDE7-4AF2-8D51-97A73E3B5935}"/>
    <cellStyle name="Incorreto 8" xfId="10095" xr:uid="{43F67D88-BBE8-40B3-846C-1D8EFAAD7407}"/>
    <cellStyle name="Incorreto 9" xfId="10096" xr:uid="{2F373C25-A7F6-428E-AB7E-15600D88B0E0}"/>
    <cellStyle name="Indefinido" xfId="1017" xr:uid="{6CCBC143-7015-40D9-AAEF-294A6D5D4240}"/>
    <cellStyle name="Indefinido 2" xfId="1018" xr:uid="{63FEE830-2FBA-4738-88C7-D0405FE129F5}"/>
    <cellStyle name="Indefinido 2 2" xfId="10097" xr:uid="{C39840D1-32FF-4A87-A014-1340335EF851}"/>
    <cellStyle name="Indent" xfId="10098" xr:uid="{46F81773-0D06-4B9F-9E20-D8E75DBAC96B}"/>
    <cellStyle name="Indentado" xfId="10099" xr:uid="{F5E26C8F-7ECE-4AEB-A6BC-35BAD832D38D}"/>
    <cellStyle name="Indentado 2" xfId="10100" xr:uid="{3E75B118-5ED5-4AA0-9C47-C2BD20BA0F08}"/>
    <cellStyle name="indice" xfId="1019" xr:uid="{6BEC0BC0-2493-4FC5-BA3A-3B8CD4C1E10B}"/>
    <cellStyle name="indice 2" xfId="1020" xr:uid="{A37EC509-05DD-4D78-B7CD-8A0A6FAEB25F}"/>
    <cellStyle name="indice 2 2" xfId="1021" xr:uid="{DED25E70-7B61-4093-BB17-DD11A9850E99}"/>
    <cellStyle name="indice 3" xfId="1022" xr:uid="{5A977124-32DA-4FDA-8D47-CD1307275C4E}"/>
    <cellStyle name="indice 3 2" xfId="1023" xr:uid="{2ECE8D2E-2995-4A84-B3E9-AD794E566601}"/>
    <cellStyle name="indice 4" xfId="1024" xr:uid="{593E26B9-1C9B-46A5-A3D9-17B08FDADB82}"/>
    <cellStyle name="Input" xfId="10101" xr:uid="{7C17D5E0-D4C5-4934-8490-0008E0A8BD4C}"/>
    <cellStyle name="Input %" xfId="1025" xr:uid="{8CF5840E-83E0-4623-BAD9-80BFEC749EAD}"/>
    <cellStyle name="Input % 2" xfId="10102" xr:uid="{D162DBFB-5AB5-42C7-826E-422FC18A2093}"/>
    <cellStyle name="Input % 3" xfId="10103" xr:uid="{6B5D0EF4-9AE1-4B11-BDCD-B77B0531E0C0}"/>
    <cellStyle name="Input [yellow]" xfId="1026" xr:uid="{05E5BA32-AFAB-4135-ADF2-70D03A404350}"/>
    <cellStyle name="Input [yellow] 2" xfId="10104" xr:uid="{E135BE94-DF8C-4524-912B-FBE03C176D73}"/>
    <cellStyle name="Input 0" xfId="10105" xr:uid="{F38B3774-70DE-4558-9AF9-5101462E4F9D}"/>
    <cellStyle name="Input 0 2" xfId="10106" xr:uid="{FB7BDB39-CFEA-4F58-9A1E-BA71E24D692E}"/>
    <cellStyle name="Input 0,0" xfId="10107" xr:uid="{4A260046-E601-472F-998D-4FBAEA346FA1}"/>
    <cellStyle name="Input 0,0 2" xfId="10108" xr:uid="{E75BB3EC-3190-410B-A884-69FC8D8F99D2}"/>
    <cellStyle name="Input 0_financial forecasts" xfId="10109" xr:uid="{283BB917-AD09-45B9-AB04-C067C696AAFF}"/>
    <cellStyle name="Input 10" xfId="10110" xr:uid="{31CA925D-C466-4DAC-B068-BC6E7BE7549E}"/>
    <cellStyle name="Input 11" xfId="10111" xr:uid="{D5047F19-9BF0-4C64-AC17-DCBA3ED6E2D3}"/>
    <cellStyle name="Input 12" xfId="10112" xr:uid="{911C130B-A1D3-4B2F-97E2-F3C5280A1396}"/>
    <cellStyle name="Input 13" xfId="10113" xr:uid="{2B5F1A11-8FE0-4432-A4CF-EAA30E7D5834}"/>
    <cellStyle name="INPUT 2" xfId="10114" xr:uid="{ABFCC4FA-5188-4444-BA4F-DFC1D4D856B5}"/>
    <cellStyle name="Input 2 2" xfId="10115" xr:uid="{7FAD9659-23F3-440C-B620-0E581F82B18E}"/>
    <cellStyle name="Input 2 2 2" xfId="10116" xr:uid="{15375AFD-8FA6-4B5C-933E-DED461DE08CC}"/>
    <cellStyle name="Input 2 2 2 2" xfId="10117" xr:uid="{8DC92C48-0201-4E69-83EF-134E0D6104E8}"/>
    <cellStyle name="Input 2 2 2 2 2" xfId="10118" xr:uid="{BAB5691E-DD57-488E-85DB-2F619A2E9153}"/>
    <cellStyle name="Input 2 2 2 2 2 2" xfId="10119" xr:uid="{C41CE11D-9B59-4549-8F2F-51A1D1CBF49E}"/>
    <cellStyle name="Input 2 2 2 2 2 2 2" xfId="10120" xr:uid="{00F8F45A-B4D9-4B49-908C-3EC76C946638}"/>
    <cellStyle name="Input 2 2 2 2 2 3" xfId="10121" xr:uid="{254D1AE1-6D87-4010-99AA-74F828F10E77}"/>
    <cellStyle name="Input 2 2 2 2 3" xfId="10122" xr:uid="{BFCC7811-4084-471E-AEB5-3AAB6151727C}"/>
    <cellStyle name="Input 2 2 2 2 3 2" xfId="10123" xr:uid="{55FA0140-4E0F-42EC-8C4F-1A142F285009}"/>
    <cellStyle name="Input 2 2 2 2 3 2 2" xfId="10124" xr:uid="{8CFF792E-1228-45E1-B2BD-FFEF2E4DC261}"/>
    <cellStyle name="Input 2 2 2 2 3 3" xfId="10125" xr:uid="{D057E6E9-818D-4491-8E77-2178603C6072}"/>
    <cellStyle name="Input 2 2 2 2 4" xfId="10126" xr:uid="{C40F56BC-25F0-445C-874A-F38DC40A0DD0}"/>
    <cellStyle name="Input 2 2 2 3" xfId="10127" xr:uid="{66EF1A68-D575-425E-982E-54A0C090272D}"/>
    <cellStyle name="Input 2 2 2 3 2" xfId="10128" xr:uid="{A08D7A23-F58D-4646-992D-DCBF1872451E}"/>
    <cellStyle name="Input 2 2 2 3 2 2" xfId="10129" xr:uid="{2C7EFA9F-BFC1-46B8-AF85-81869204D1F4}"/>
    <cellStyle name="Input 2 2 2 3 3" xfId="10130" xr:uid="{55A3A024-1AF3-44FC-BCA3-82392EB0B7E0}"/>
    <cellStyle name="Input 2 2 2 4" xfId="10131" xr:uid="{AEAE91AF-5877-4147-BF87-4B917B7C36FE}"/>
    <cellStyle name="Input 2 2 2 4 2" xfId="10132" xr:uid="{E4849E0C-4D3F-48B0-AB47-317F857429C1}"/>
    <cellStyle name="Input 2 2 2 4 2 2" xfId="10133" xr:uid="{44599A21-2325-4947-A39B-963F6DEA2E39}"/>
    <cellStyle name="Input 2 2 2 4 3" xfId="10134" xr:uid="{085BDEC5-0770-465C-BFBF-331D92456590}"/>
    <cellStyle name="Input 2 2 2 5" xfId="10135" xr:uid="{19F158CB-B40A-4F94-944E-1861A5B30B6A}"/>
    <cellStyle name="Input 2 2 3" xfId="10136" xr:uid="{E5DDD6B8-5992-49AB-9459-089703F7C565}"/>
    <cellStyle name="Input 2 2 3 2" xfId="10137" xr:uid="{DD10693D-188B-4BDE-9FAE-9DE73F9C6D76}"/>
    <cellStyle name="Input 2 2 3 2 2" xfId="10138" xr:uid="{A1BF01A5-3CB1-4225-B258-7E55CFB51F1A}"/>
    <cellStyle name="Input 2 2 3 2 2 2" xfId="10139" xr:uid="{D17E009F-8005-411C-9BEF-59028A2AD192}"/>
    <cellStyle name="Input 2 2 3 2 3" xfId="10140" xr:uid="{D476E7D5-0222-4780-80A1-83AC1FB34F44}"/>
    <cellStyle name="Input 2 2 3 3" xfId="10141" xr:uid="{EB15CB33-9541-47AA-9074-7E3409C6FA79}"/>
    <cellStyle name="Input 2 2 3 3 2" xfId="10142" xr:uid="{47023C03-FEA4-4E12-8A12-543B8F55D97C}"/>
    <cellStyle name="Input 2 2 3 3 2 2" xfId="10143" xr:uid="{0CF2B2ED-9299-4F8C-8D86-58A1DF646C94}"/>
    <cellStyle name="Input 2 2 3 3 3" xfId="10144" xr:uid="{B1D1F8D9-DB1C-43E0-BB03-D97D74909F92}"/>
    <cellStyle name="Input 2 2 3 4" xfId="10145" xr:uid="{1809518C-F48D-47DD-B2E4-13A2579B4502}"/>
    <cellStyle name="Input 2 2 4" xfId="10146" xr:uid="{AB12F9C9-BB63-407D-BC9E-E6814ACA94E2}"/>
    <cellStyle name="Input 2 2 4 2" xfId="10147" xr:uid="{39EBAC40-1A62-4962-BEBD-FED56747B859}"/>
    <cellStyle name="Input 2 2 4 2 2" xfId="10148" xr:uid="{7D53ACDD-29A1-4994-AABD-92453554F331}"/>
    <cellStyle name="Input 2 2 4 3" xfId="10149" xr:uid="{00F785C1-3C76-4926-8572-E8AA47980A4D}"/>
    <cellStyle name="Input 2 2 5" xfId="10150" xr:uid="{22C3AC90-A411-41AE-B035-49759D9F4F33}"/>
    <cellStyle name="Input 2 2 5 2" xfId="10151" xr:uid="{336A2214-4CAE-48FE-B18F-DEE218A51D59}"/>
    <cellStyle name="Input 2 2 5 2 2" xfId="10152" xr:uid="{36917FED-45DD-44C6-937E-DC8FD5D33D24}"/>
    <cellStyle name="Input 2 2 5 3" xfId="10153" xr:uid="{FC8F8E6C-64A6-4634-A362-29E774BB43ED}"/>
    <cellStyle name="Input 2 2 6" xfId="10154" xr:uid="{FCACD80E-98BD-4D76-A9E4-FD0ECFC7978A}"/>
    <cellStyle name="Input 2 3" xfId="10155" xr:uid="{F9B6743E-BC31-4780-AA69-B9671546EB4C}"/>
    <cellStyle name="Input 2 3 2" xfId="10156" xr:uid="{3DBDC849-5D6A-4CC8-9254-D67FFD06DFBE}"/>
    <cellStyle name="Input 2 3 2 2" xfId="10157" xr:uid="{516C632B-BCBE-414D-B20E-BEEAE8A3E523}"/>
    <cellStyle name="Input 2 3 2 2 2" xfId="10158" xr:uid="{93065156-0259-481A-8B76-9C1D0363FF0D}"/>
    <cellStyle name="Input 2 3 2 2 2 2" xfId="10159" xr:uid="{B17F9C84-4BF6-4BD9-99DD-BB9BDA775DB0}"/>
    <cellStyle name="Input 2 3 2 2 3" xfId="10160" xr:uid="{0F5C7D87-7B6F-4BD1-9CEE-1F987E604A9B}"/>
    <cellStyle name="Input 2 3 2 3" xfId="10161" xr:uid="{8879B7C1-EB60-4EAB-975C-B4939B789866}"/>
    <cellStyle name="Input 2 3 2 3 2" xfId="10162" xr:uid="{CD18BB04-5998-4CEF-8078-18EABCCC8A84}"/>
    <cellStyle name="Input 2 3 2 3 2 2" xfId="10163" xr:uid="{68B5BF1C-01C7-42D5-BADE-C5DD650D291D}"/>
    <cellStyle name="Input 2 3 2 3 3" xfId="10164" xr:uid="{EFF38CE0-E55F-4EF0-8D5F-9FA68F997D11}"/>
    <cellStyle name="Input 2 3 2 4" xfId="10165" xr:uid="{93B54B47-4541-4DF3-875F-C715D53BAEC5}"/>
    <cellStyle name="Input 2 3 3" xfId="10166" xr:uid="{D70AC9B6-E588-4BA0-A99D-4453C78F29F7}"/>
    <cellStyle name="Input 2 3 3 2" xfId="10167" xr:uid="{40E32C1C-D222-4924-AEA2-92FBAA0775B3}"/>
    <cellStyle name="Input 2 3 3 2 2" xfId="10168" xr:uid="{50851F2E-DFBA-49E1-8B9F-5DBF8D774BB9}"/>
    <cellStyle name="Input 2 3 3 3" xfId="10169" xr:uid="{ED2F6F02-5B09-47D4-84E4-FCDDC1B59A79}"/>
    <cellStyle name="Input 2 3 4" xfId="10170" xr:uid="{918038D9-AD4F-4561-A581-CADE336B338F}"/>
    <cellStyle name="Input 2 3 4 2" xfId="10171" xr:uid="{0FCE2C1C-EEE2-4B05-A9F6-E8FB5374A203}"/>
    <cellStyle name="Input 2 3 4 2 2" xfId="10172" xr:uid="{5371EC20-EFD0-4504-80AE-88C5B7035F5C}"/>
    <cellStyle name="Input 2 3 4 3" xfId="10173" xr:uid="{4347A7B6-2ECC-4F96-8220-959776253ED6}"/>
    <cellStyle name="Input 2 3 5" xfId="10174" xr:uid="{F955A282-863A-4BA0-86C6-B0B40F0671DB}"/>
    <cellStyle name="Input 2 4" xfId="10175" xr:uid="{DFFE4F5C-ED8D-4111-9ECF-183DA522844E}"/>
    <cellStyle name="Input 2 4 2" xfId="10176" xr:uid="{E116E7DF-1B00-4C69-8550-82DF4A70FF71}"/>
    <cellStyle name="Input 2 4 2 2" xfId="10177" xr:uid="{3E91523A-750C-49FB-BB6C-8E6D49CB898A}"/>
    <cellStyle name="Input 2 4 2 2 2" xfId="10178" xr:uid="{FF2D15E8-60B6-4942-B8A8-AA5BD8CDA28B}"/>
    <cellStyle name="Input 2 4 2 3" xfId="10179" xr:uid="{7494A456-FB1F-4B01-AC90-B305F841181B}"/>
    <cellStyle name="Input 2 4 3" xfId="10180" xr:uid="{C97F4E2E-F776-4378-BC54-8ECA73BC8977}"/>
    <cellStyle name="Input 2 4 3 2" xfId="10181" xr:uid="{03527068-2179-478D-BC03-F0C24B03194E}"/>
    <cellStyle name="Input 2 4 3 2 2" xfId="10182" xr:uid="{D2138B25-E009-45F3-BD42-41949E0A9091}"/>
    <cellStyle name="Input 2 4 3 3" xfId="10183" xr:uid="{FA27E9B5-255A-46A6-82CB-BB010C300F43}"/>
    <cellStyle name="Input 2 4 4" xfId="10184" xr:uid="{14CF820C-5E7D-48D4-8BF0-E7D24D1D359A}"/>
    <cellStyle name="Input 2 5" xfId="10185" xr:uid="{CFF71CDA-63A1-4D42-8003-30D21532680C}"/>
    <cellStyle name="Input 2 5 2" xfId="10186" xr:uid="{A55B987E-2523-4DEE-AB7D-0863437BB26B}"/>
    <cellStyle name="Input 2 5 2 2" xfId="10187" xr:uid="{65648114-4D70-4766-B20D-24167B48D22A}"/>
    <cellStyle name="Input 2 5 3" xfId="10188" xr:uid="{F1268900-040A-4E93-9C44-8BD849868C30}"/>
    <cellStyle name="Input 2 6" xfId="10189" xr:uid="{A87B3B35-BB40-4147-9002-46492E7D0755}"/>
    <cellStyle name="Input 2 6 2" xfId="10190" xr:uid="{86AFE82C-12E0-4378-9F61-82DFAB01AA99}"/>
    <cellStyle name="Input 2 6 2 2" xfId="10191" xr:uid="{94113EB5-D0AB-40AE-835A-00A22D899B94}"/>
    <cellStyle name="Input 2 6 3" xfId="10192" xr:uid="{26E9ED7A-B662-4AB1-B377-E21D83FECC53}"/>
    <cellStyle name="INPUT 3" xfId="10193" xr:uid="{468F0FB5-54D4-4564-9017-0397136F5974}"/>
    <cellStyle name="Input 3 2" xfId="10194" xr:uid="{A233BC2D-5648-42B4-B039-ACEB0EFDC78E}"/>
    <cellStyle name="Input 3 2 2" xfId="10195" xr:uid="{54AF4BBB-B8C4-46AF-A344-F3193330DB1F}"/>
    <cellStyle name="Input 3 2 2 2" xfId="10196" xr:uid="{3D3F5641-34D8-4413-A2A1-9F3671D57B7C}"/>
    <cellStyle name="Input 3 2 2 2 2" xfId="10197" xr:uid="{0D65B65E-1BB3-487B-9AA8-F78B10C5C274}"/>
    <cellStyle name="Input 3 2 2 2 2 2" xfId="10198" xr:uid="{8C163213-1014-4BC2-95F1-C37A0745C98B}"/>
    <cellStyle name="Input 3 2 2 2 3" xfId="10199" xr:uid="{035C32E6-3647-4B20-B53C-E35D6ADDA2FE}"/>
    <cellStyle name="Input 3 2 2 3" xfId="10200" xr:uid="{229103D7-C0B4-45B4-8D8C-DB73B545D2E1}"/>
    <cellStyle name="Input 3 2 2 3 2" xfId="10201" xr:uid="{3E88A34C-94D8-4609-8C06-44612042B7D7}"/>
    <cellStyle name="Input 3 2 2 3 2 2" xfId="10202" xr:uid="{7DD6E39B-F0F4-401D-B11E-C2E5088EB8FE}"/>
    <cellStyle name="Input 3 2 2 3 3" xfId="10203" xr:uid="{4228C8FD-2B3B-423D-8821-B6FBC4713523}"/>
    <cellStyle name="Input 3 2 2 4" xfId="10204" xr:uid="{78AA060F-E028-464F-878E-732F47C751BB}"/>
    <cellStyle name="Input 3 2 3" xfId="10205" xr:uid="{02DA6A7D-D660-4FD8-A86F-72F5E3AE9DF4}"/>
    <cellStyle name="Input 3 2 3 2" xfId="10206" xr:uid="{D456E98E-0AD8-48A6-88C9-FD4E27472AF9}"/>
    <cellStyle name="Input 3 2 3 2 2" xfId="10207" xr:uid="{25AE52D5-C25A-40F8-BEA2-608B65F1E084}"/>
    <cellStyle name="Input 3 2 3 3" xfId="10208" xr:uid="{8A1FCCBB-1B65-45DA-867E-8C24A854FEFB}"/>
    <cellStyle name="Input 3 2 4" xfId="10209" xr:uid="{D77849EA-5C58-4D3F-86B2-8BF94F63534F}"/>
    <cellStyle name="Input 3 2 4 2" xfId="10210" xr:uid="{78C5E92F-1131-4D61-B44A-8C42E24E5C95}"/>
    <cellStyle name="Input 3 2 4 2 2" xfId="10211" xr:uid="{E53C88B0-47C6-42FF-A520-96A9DF8D5EA5}"/>
    <cellStyle name="Input 3 2 4 3" xfId="10212" xr:uid="{8AFAA2C1-A53E-4E0B-AFBC-446739F479DD}"/>
    <cellStyle name="Input 3 2 5" xfId="10213" xr:uid="{2E8DAF0E-1F0F-4AA2-B971-E3F5A92C786B}"/>
    <cellStyle name="Input 3 3" xfId="10214" xr:uid="{F439A7E3-6757-4EA5-9C2E-C13A8B5E7B9B}"/>
    <cellStyle name="Input 3 3 2" xfId="10215" xr:uid="{C5D5B226-D20D-4313-93DD-593B6CF68D22}"/>
    <cellStyle name="Input 3 3 2 2" xfId="10216" xr:uid="{AA7F8CA1-679D-40D7-AC53-16D018D87D00}"/>
    <cellStyle name="Input 3 3 2 2 2" xfId="10217" xr:uid="{F19CB1C0-26FA-4ED1-9F97-1D0159FA7496}"/>
    <cellStyle name="Input 3 3 2 3" xfId="10218" xr:uid="{B5092AFB-B36D-4D2E-9DDE-C8BF56197D24}"/>
    <cellStyle name="Input 3 3 3" xfId="10219" xr:uid="{5485912A-F262-4352-8D63-60DDDA16EC3B}"/>
    <cellStyle name="Input 3 3 3 2" xfId="10220" xr:uid="{30806C52-61EA-4EF5-AF49-C9C133C0DDE7}"/>
    <cellStyle name="Input 3 3 3 2 2" xfId="10221" xr:uid="{C6404E92-5C15-4812-92E3-DC9F49900945}"/>
    <cellStyle name="Input 3 3 3 3" xfId="10222" xr:uid="{FA3433EE-4CBE-4D61-A023-B5FAC2B3DB76}"/>
    <cellStyle name="Input 3 3 4" xfId="10223" xr:uid="{AF763982-8208-492E-BBF0-09915062E67F}"/>
    <cellStyle name="Input 3 4" xfId="10224" xr:uid="{2CD062CF-0DDF-41CC-A719-EA671D360943}"/>
    <cellStyle name="Input 3 4 2" xfId="10225" xr:uid="{004EB2E3-97A7-4F95-978A-1CB530B7CDCE}"/>
    <cellStyle name="Input 3 4 2 2" xfId="10226" xr:uid="{3571AB30-9BCC-4617-8C18-50996272048A}"/>
    <cellStyle name="Input 3 4 3" xfId="10227" xr:uid="{50107C22-3C75-4A50-A3D5-DD6370D10EC2}"/>
    <cellStyle name="Input 3 5" xfId="10228" xr:uid="{B631FF94-7826-43CE-8CB7-F17FE8E37AF2}"/>
    <cellStyle name="Input 3 5 2" xfId="10229" xr:uid="{2737672F-4D76-4981-98EC-B2586BC64E3A}"/>
    <cellStyle name="Input 3 5 2 2" xfId="10230" xr:uid="{EE7B906D-2ADC-40BB-AA2F-8155CA486474}"/>
    <cellStyle name="Input 3 5 3" xfId="10231" xr:uid="{FED6F7CC-FB22-423C-82F5-7844183C86EC}"/>
    <cellStyle name="INPUT 4" xfId="10232" xr:uid="{90B035A9-9962-4EF6-99D1-F894B0B5C316}"/>
    <cellStyle name="Input 4 2" xfId="10233" xr:uid="{A213646D-72B6-447B-8580-242D2DA364EF}"/>
    <cellStyle name="Input 4 2 2" xfId="10234" xr:uid="{602028AD-5D65-446E-8CAD-750B4224A7E5}"/>
    <cellStyle name="Input 4 2 2 2" xfId="10235" xr:uid="{6535633D-8BBC-442C-8F4E-9C84D996B2E1}"/>
    <cellStyle name="Input 4 2 2 2 2" xfId="10236" xr:uid="{D085A831-D47C-4E97-B554-2144BE73C68E}"/>
    <cellStyle name="Input 4 2 2 3" xfId="10237" xr:uid="{7859EEF9-358D-4532-BBCA-02E49B175744}"/>
    <cellStyle name="Input 4 2 3" xfId="10238" xr:uid="{5DCE373C-E9CD-4E91-8209-564947F17909}"/>
    <cellStyle name="Input 4 2 3 2" xfId="10239" xr:uid="{42421D7E-CA7D-478B-9CCF-6A8B165175E3}"/>
    <cellStyle name="Input 4 2 3 2 2" xfId="10240" xr:uid="{72836E7E-3165-4E47-ABFC-72310C7CE233}"/>
    <cellStyle name="Input 4 2 3 3" xfId="10241" xr:uid="{D106F7AB-E217-4184-8099-F8FC4147DB38}"/>
    <cellStyle name="Input 4 2 4" xfId="10242" xr:uid="{6AB00409-D841-461A-AF5E-154FBBFEB27A}"/>
    <cellStyle name="Input 4 3" xfId="10243" xr:uid="{DCB1E5F0-7FB8-4402-97AC-6D12CD727749}"/>
    <cellStyle name="Input 4 3 2" xfId="10244" xr:uid="{52508583-C6F4-494C-BE91-AD76C36702BC}"/>
    <cellStyle name="Input 4 3 2 2" xfId="10245" xr:uid="{508F7AB4-5BB6-42B5-A097-9BC6C1F64BFB}"/>
    <cellStyle name="Input 4 3 3" xfId="10246" xr:uid="{A9DD56D8-DEF3-43E9-9361-77410762FD36}"/>
    <cellStyle name="Input 4 4" xfId="10247" xr:uid="{0C44F720-A270-4DFB-977D-588FDAA5696B}"/>
    <cellStyle name="Input 4 4 2" xfId="10248" xr:uid="{834C0F82-7E2F-44B9-B879-5A28E89C7D08}"/>
    <cellStyle name="Input 4 4 2 2" xfId="10249" xr:uid="{08EE6AC2-A377-42D3-8D5C-C30E13A2ACC5}"/>
    <cellStyle name="Input 4 4 3" xfId="10250" xr:uid="{DC0B77B4-510B-41A4-8A30-90AC4424E71D}"/>
    <cellStyle name="Input 5" xfId="10251" xr:uid="{4FCEC93A-7CEE-4FB6-B073-40CB93ED520F}"/>
    <cellStyle name="Input 5 2" xfId="10252" xr:uid="{988C484F-92F5-4065-8F84-A2379AFCD79B}"/>
    <cellStyle name="Input 5 2 2" xfId="10253" xr:uid="{BE6F6F6F-4C70-46DD-8157-0539994F05B8}"/>
    <cellStyle name="Input 5 2 2 2" xfId="10254" xr:uid="{9DA9216F-804E-4A0A-8279-E385A4FC7E2F}"/>
    <cellStyle name="Input 5 2 3" xfId="10255" xr:uid="{F3D87822-FA2D-4FA0-9D91-A5CF494B8E1E}"/>
    <cellStyle name="Input 5 3" xfId="10256" xr:uid="{E737E4E9-8B1C-4145-9656-031FC9D46304}"/>
    <cellStyle name="Input 5 3 2" xfId="10257" xr:uid="{195A5179-0CF2-4FA7-9F1F-A76247A4147F}"/>
    <cellStyle name="Input 5 3 2 2" xfId="10258" xr:uid="{CED10C3C-45A4-428B-BB6B-E402F05F4DCF}"/>
    <cellStyle name="Input 5 3 3" xfId="10259" xr:uid="{D67F7696-C7B0-4B12-986C-1F3F94D3F81F}"/>
    <cellStyle name="Input 5 4" xfId="10260" xr:uid="{59B0DD88-5B2F-40E4-8299-3D03B57543D0}"/>
    <cellStyle name="Input 6" xfId="10261" xr:uid="{5D392F3E-A01E-4C3A-91BC-BBDA0DE59C24}"/>
    <cellStyle name="Input 6 2" xfId="10262" xr:uid="{2B969721-0240-4A3E-BB3D-3AFF78BCE9DE}"/>
    <cellStyle name="Input 6 2 2" xfId="10263" xr:uid="{675B9237-2E3C-4553-B2E8-F64754A6E7EB}"/>
    <cellStyle name="Input 6 3" xfId="10264" xr:uid="{B82FDD6F-232C-48D0-A5E6-01B23D9078D7}"/>
    <cellStyle name="Input 7" xfId="10265" xr:uid="{FA76D101-C3E6-4E80-8683-4557C4F58BC9}"/>
    <cellStyle name="Input 7 2" xfId="10266" xr:uid="{C98F3297-A922-4B81-A75E-24AFDC2C5F99}"/>
    <cellStyle name="Input 7 2 2" xfId="10267" xr:uid="{431A26C1-BFA6-4104-8932-364C025D90F9}"/>
    <cellStyle name="Input 7 3" xfId="10268" xr:uid="{FC0645AC-C571-4897-8F6E-7762037F3AF9}"/>
    <cellStyle name="Input 8" xfId="10269" xr:uid="{FE174A6D-4A77-4A9B-802C-D6F0013E942F}"/>
    <cellStyle name="Input 9" xfId="10270" xr:uid="{4A13E9DD-6CC0-417E-9F47-94A45A2340FA}"/>
    <cellStyle name="Input Link" xfId="10271" xr:uid="{6361C6F6-19BB-4B41-98A9-A4E55A491801}"/>
    <cellStyle name="input override" xfId="1027" xr:uid="{F5A37AE5-DD50-41BC-809D-BCC742537D6B}"/>
    <cellStyle name="input_apoio modelo metalfrio graphs" xfId="10272" xr:uid="{F3BA8993-CE24-4747-BE6B-877D07326419}"/>
    <cellStyle name="Input0" xfId="1028" xr:uid="{F9DF9328-9668-4151-B1A0-DE73C3739365}"/>
    <cellStyle name="InputBlueFont" xfId="10273" xr:uid="{47AF28A7-CE79-4B20-A979-8D6827026BE2}"/>
    <cellStyle name="InputCell" xfId="1029" xr:uid="{5E335E67-DCE5-4206-9B8A-F976FA82160C}"/>
    <cellStyle name="InputCurrency" xfId="1030" xr:uid="{BE3103D0-6897-4A05-B65F-244B618518F4}"/>
    <cellStyle name="InputCurrency2" xfId="1031" xr:uid="{97A849BA-BE5D-4446-9341-048E8CA3051E}"/>
    <cellStyle name="InputKeepColour" xfId="1032" xr:uid="{FFCC5C07-353D-4E6F-BDC0-E1C2CFBE3332}"/>
    <cellStyle name="InputKeepPale" xfId="1033" xr:uid="{DFE27CEC-AF41-49CB-9DED-8BFF6793D408}"/>
    <cellStyle name="InputMultiple1" xfId="1034" xr:uid="{AE172BD4-F739-496C-993B-7D029D05C68B}"/>
    <cellStyle name="InputNormal" xfId="1035" xr:uid="{0ADD851C-4309-40F2-8C15-C1041DEB9856}"/>
    <cellStyle name="InputPercent1" xfId="1036" xr:uid="{B395E690-17B7-4689-9CD1-D17D2B9485E1}"/>
    <cellStyle name="Inputs" xfId="1037" xr:uid="{4EE8359C-56DC-4E32-8C48-80D3D350562F}"/>
    <cellStyle name="InputVariColour" xfId="1038" xr:uid="{69FED821-2056-4FD0-9D17-FB8615778442}"/>
    <cellStyle name="ins:prd" xfId="10274" xr:uid="{5A1B9F68-8726-47E4-923A-2A433B5DD0E4}"/>
    <cellStyle name="Insatisfaisant" xfId="10275" xr:uid="{C247E951-4EAF-4E31-8027-AB85B634EF3D}"/>
    <cellStyle name="Item" xfId="1039" xr:uid="{DB1B629F-9624-42F8-8916-4DCA6461C956}"/>
    <cellStyle name="Item Descriptions" xfId="1040" xr:uid="{BC8CEE9C-2BD2-49BC-A420-4CAC6E301512}"/>
    <cellStyle name="Item Descriptions - Bold" xfId="1041" xr:uid="{3F57FC7E-591A-4F74-85E7-CB5A5EA8118A}"/>
    <cellStyle name="Item Descriptions_6079BX" xfId="1042" xr:uid="{8D414D5D-8C0B-4D61-BE34-6BD0943C6AB4}"/>
    <cellStyle name="Komma [0]_Blad1" xfId="10276" xr:uid="{AA5EA399-6F50-4C29-9B06-7AAC61F49BF0}"/>
    <cellStyle name="Komma_Blad1" xfId="10277" xr:uid="{59436021-C707-41F8-AB96-D8E4F6D2667F}"/>
    <cellStyle name="KPMG Heading 1" xfId="1043" xr:uid="{4103D07C-C8A3-43B2-8015-9C4F5A867F6C}"/>
    <cellStyle name="KPMG Heading 2" xfId="1044" xr:uid="{3D7B8103-C8EA-44F5-BC40-C9DF7A4FECBF}"/>
    <cellStyle name="KPMG Heading 3" xfId="1045" xr:uid="{1119874F-3D99-4906-88FC-1C3C663F9519}"/>
    <cellStyle name="KPMG Heading 4" xfId="1046" xr:uid="{578EFE22-4566-4A44-8B67-3C673C786C61}"/>
    <cellStyle name="KPMG Normal" xfId="1047" xr:uid="{6A53EBCB-C22F-4859-9308-DD654879BEF1}"/>
    <cellStyle name="KPMG Normal Text" xfId="1048" xr:uid="{9BFC642E-5254-4AD6-B865-2BC320E4926F}"/>
    <cellStyle name="la22" xfId="10278" xr:uid="{3F1C3931-A45C-4A33-8B33-4C22D6258CA2}"/>
    <cellStyle name="la22 10" xfId="10279" xr:uid="{A4426398-C6F6-4988-B2E6-8152E54ED310}"/>
    <cellStyle name="la22 10 2" xfId="10280" xr:uid="{EDA14C31-2093-45F1-88D9-212F7EE2271D}"/>
    <cellStyle name="la22 11" xfId="10281" xr:uid="{259A405A-DEA3-43C2-AB3F-ABAD44829BEA}"/>
    <cellStyle name="la22 2" xfId="10282" xr:uid="{D4164F7E-88A6-4A13-98B4-CF1C35236917}"/>
    <cellStyle name="la22 2 10" xfId="10283" xr:uid="{04BFF374-C994-4095-B358-2595B3FBEC4B}"/>
    <cellStyle name="la22 2 2" xfId="10284" xr:uid="{AE322CDC-B584-44C3-9708-3C9CC2897395}"/>
    <cellStyle name="la22 2 2 2" xfId="10285" xr:uid="{102F4A44-6038-4F4A-9DE5-CC1BBBA5FEDA}"/>
    <cellStyle name="la22 2 2 2 2" xfId="10286" xr:uid="{6FC09A7D-EDEC-494E-8254-198A7820986F}"/>
    <cellStyle name="la22 2 2 2 2 2" xfId="10287" xr:uid="{758458AF-296C-4E6F-BFD6-2CA9E3E16479}"/>
    <cellStyle name="la22 2 2 2 2 2 2" xfId="10288" xr:uid="{ED8C1E8F-173F-4F5A-A152-B2CFC65A632E}"/>
    <cellStyle name="la22 2 2 2 2 2 2 2" xfId="10289" xr:uid="{349CE856-0A91-449D-9223-8BBEC98DAD7D}"/>
    <cellStyle name="la22 2 2 2 2 2 2 2 2" xfId="10290" xr:uid="{A0AF7D90-6E64-44EA-BB33-C5E4BC0A9E37}"/>
    <cellStyle name="la22 2 2 2 2 2 2 3" xfId="10291" xr:uid="{AD4D7E23-4B24-471C-8F47-BE9BB39A3348}"/>
    <cellStyle name="la22 2 2 2 2 2 2 3 2" xfId="10292" xr:uid="{C497C674-970F-423D-A167-1449F66F6AE9}"/>
    <cellStyle name="la22 2 2 2 2 2 2 4" xfId="10293" xr:uid="{3BBE51F1-0E9C-4382-8ED8-6DE31A742808}"/>
    <cellStyle name="la22 2 2 2 2 2 2 4 2" xfId="10294" xr:uid="{108CD9D5-1E29-44A5-ABD1-9AA92D999F1A}"/>
    <cellStyle name="la22 2 2 2 2 2 2 5" xfId="10295" xr:uid="{6659AAB7-0F14-4557-BA88-BD31C0BC6D48}"/>
    <cellStyle name="la22 2 2 2 2 2 3" xfId="10296" xr:uid="{DA041259-09AA-4107-8DE0-0DD8419F60A5}"/>
    <cellStyle name="la22 2 2 2 2 2 3 2" xfId="10297" xr:uid="{BBE40130-BD30-4027-8844-D7C408FD2F84}"/>
    <cellStyle name="la22 2 2 2 2 2 4" xfId="10298" xr:uid="{73AA1FD5-4FB9-48C1-9655-A2ED3770EB06}"/>
    <cellStyle name="la22 2 2 2 2 2 4 2" xfId="10299" xr:uid="{7EF3B67D-DB3C-4366-B65D-46FC757A8E27}"/>
    <cellStyle name="la22 2 2 2 2 2 5" xfId="10300" xr:uid="{8E3E7EF8-FEA1-4E50-8D35-014F45314787}"/>
    <cellStyle name="la22 2 2 2 2 2 5 2" xfId="10301" xr:uid="{AFA7DEB7-5979-436E-A71F-66E1E05CADBE}"/>
    <cellStyle name="la22 2 2 2 2 2 6" xfId="10302" xr:uid="{9D056B88-2FAB-4489-A20E-83710EF41AD5}"/>
    <cellStyle name="la22 2 2 2 2 3" xfId="10303" xr:uid="{224F2E2A-37CC-49D0-B963-307063DB332B}"/>
    <cellStyle name="la22 2 2 2 2 3 2" xfId="10304" xr:uid="{EB4BA0A6-CF25-4EAB-9F5D-586729CC1AD7}"/>
    <cellStyle name="la22 2 2 2 2 3 2 2" xfId="10305" xr:uid="{2E22668E-AC61-4F61-9F2A-9178A8A889B6}"/>
    <cellStyle name="la22 2 2 2 2 3 3" xfId="10306" xr:uid="{2FFAC49B-0B57-4388-AF42-5D638BBB0CB3}"/>
    <cellStyle name="la22 2 2 2 2 3 3 2" xfId="10307" xr:uid="{2E328557-82C3-4CD4-9FA1-68E269066DF2}"/>
    <cellStyle name="la22 2 2 2 2 3 4" xfId="10308" xr:uid="{0076F9B4-795E-481B-8A5F-60E74220127F}"/>
    <cellStyle name="la22 2 2 2 2 3 4 2" xfId="10309" xr:uid="{B9EA6BCF-7117-474F-BA75-8ACDE2687005}"/>
    <cellStyle name="la22 2 2 2 2 3 5" xfId="10310" xr:uid="{B4FE5A89-08B6-4FB5-AD9F-6A6FB22FE0CC}"/>
    <cellStyle name="la22 2 2 2 2 4" xfId="10311" xr:uid="{CC7A8DF8-365B-4B81-8FFF-2FCF27DE79F3}"/>
    <cellStyle name="la22 2 2 2 2 4 2" xfId="10312" xr:uid="{50C11E0C-C184-4567-AD17-0DE28DC3E34A}"/>
    <cellStyle name="la22 2 2 2 2 5" xfId="10313" xr:uid="{A3F4FFE3-6A2C-482C-9A48-67249EEBB213}"/>
    <cellStyle name="la22 2 2 2 2 5 2" xfId="10314" xr:uid="{65B54AE0-B994-4CFC-BC1F-58CCAE59A2E3}"/>
    <cellStyle name="la22 2 2 2 2 6" xfId="10315" xr:uid="{CF0F5EB6-39EA-47B4-9D05-F7F7C6DCF4DC}"/>
    <cellStyle name="la22 2 2 2 2 6 2" xfId="10316" xr:uid="{2C0D1E89-73A4-405F-B8A2-F7AD470C952D}"/>
    <cellStyle name="la22 2 2 2 2 7" xfId="10317" xr:uid="{3600885B-C01A-45E8-832B-A8ABD50A0D7F}"/>
    <cellStyle name="la22 2 2 2 3" xfId="10318" xr:uid="{252C8F98-6808-41F7-AB86-98C2BC54EF46}"/>
    <cellStyle name="la22 2 2 2 3 2" xfId="10319" xr:uid="{97A871AD-E574-4D7E-85B7-58C7272A2864}"/>
    <cellStyle name="la22 2 2 2 3 2 2" xfId="10320" xr:uid="{45730780-A560-4D6B-AF7E-6A6DFC4D9911}"/>
    <cellStyle name="la22 2 2 2 3 2 2 2" xfId="10321" xr:uid="{7955191A-4E22-4745-8265-002841EA7766}"/>
    <cellStyle name="la22 2 2 2 3 2 3" xfId="10322" xr:uid="{66088FB1-D7BA-4D6D-BD0D-D483916F43AF}"/>
    <cellStyle name="la22 2 2 2 3 2 3 2" xfId="10323" xr:uid="{A7558ACC-27DC-458B-8BC9-8BD8B1989733}"/>
    <cellStyle name="la22 2 2 2 3 2 4" xfId="10324" xr:uid="{DAD6CF74-60CA-4619-B8BE-73123D4B2260}"/>
    <cellStyle name="la22 2 2 2 3 2 4 2" xfId="10325" xr:uid="{207DE067-BD2D-4185-B232-BAE9084E9E3A}"/>
    <cellStyle name="la22 2 2 2 3 2 5" xfId="10326" xr:uid="{650B46E4-FB00-492D-ABB0-891E39D6A98C}"/>
    <cellStyle name="la22 2 2 2 3 3" xfId="10327" xr:uid="{A29FCC44-DE30-4B2E-8BFF-8DCF0EF2AFFE}"/>
    <cellStyle name="la22 2 2 2 3 3 2" xfId="10328" xr:uid="{AE55CEA4-9752-43E1-A8EB-4C5E28C6DE99}"/>
    <cellStyle name="la22 2 2 2 3 4" xfId="10329" xr:uid="{7DB73E67-8552-4E95-9979-42A121069B72}"/>
    <cellStyle name="la22 2 2 2 3 4 2" xfId="10330" xr:uid="{9992590E-18FD-4E1E-B9F9-118C63DA0664}"/>
    <cellStyle name="la22 2 2 2 3 5" xfId="10331" xr:uid="{52F13286-2785-4CA7-A1F7-AF8A0A72CF7D}"/>
    <cellStyle name="la22 2 2 2 3 5 2" xfId="10332" xr:uid="{B265FD06-BF00-428C-87B6-6DA36917B10B}"/>
    <cellStyle name="la22 2 2 2 3 6" xfId="10333" xr:uid="{A4FA670B-F6AB-412F-8F9B-2C51722FC0EB}"/>
    <cellStyle name="la22 2 2 2 4" xfId="10334" xr:uid="{5318FB70-D31D-4B37-BFF4-523B72C85E76}"/>
    <cellStyle name="la22 2 2 2 4 2" xfId="10335" xr:uid="{D861A71B-DF22-411C-84C5-895D59B5B138}"/>
    <cellStyle name="la22 2 2 2 4 2 2" xfId="10336" xr:uid="{AD7ABF22-2CAD-477D-AB8D-1CBE41669B79}"/>
    <cellStyle name="la22 2 2 2 4 3" xfId="10337" xr:uid="{56C7E065-9170-484E-BAB6-23F6BE788553}"/>
    <cellStyle name="la22 2 2 2 4 3 2" xfId="10338" xr:uid="{54788F1F-297A-46A6-8A10-2FFA9B134B16}"/>
    <cellStyle name="la22 2 2 2 4 4" xfId="10339" xr:uid="{F3794DBF-93F0-4C97-8DE1-3AA76CC0E63C}"/>
    <cellStyle name="la22 2 2 2 4 4 2" xfId="10340" xr:uid="{784FBCCA-88B9-4567-8DAB-466EE7E8BA6D}"/>
    <cellStyle name="la22 2 2 2 4 5" xfId="10341" xr:uid="{4885146C-EA89-41D0-B0EF-E3AC2358AA70}"/>
    <cellStyle name="la22 2 2 2 5" xfId="10342" xr:uid="{CBFE13ED-DB3A-4017-B9E6-122ED94F78A5}"/>
    <cellStyle name="la22 2 2 2 5 2" xfId="10343" xr:uid="{B05390C5-EADE-4F9F-817F-A02C300926E2}"/>
    <cellStyle name="la22 2 2 2 6" xfId="10344" xr:uid="{C5050228-0982-4483-A2B2-2D6A7CD02447}"/>
    <cellStyle name="la22 2 2 2 6 2" xfId="10345" xr:uid="{3D1A2EBC-1C47-423F-BF49-E33D34901FE5}"/>
    <cellStyle name="la22 2 2 2 7" xfId="10346" xr:uid="{9CB2C054-B3EF-46AA-8E5A-E2A0DAABE9DF}"/>
    <cellStyle name="la22 2 2 2 7 2" xfId="10347" xr:uid="{A49E1E78-3700-478B-9D40-73EB45F89573}"/>
    <cellStyle name="la22 2 2 2 8" xfId="10348" xr:uid="{E8144D72-BA50-4F04-905F-613B160BC64F}"/>
    <cellStyle name="la22 2 2 3" xfId="10349" xr:uid="{BBA1DBED-C435-47F7-A3C3-2A055D8AB083}"/>
    <cellStyle name="la22 2 2 3 2" xfId="10350" xr:uid="{4C1FD6CB-D82A-47ED-B794-DEB1C6A04F90}"/>
    <cellStyle name="la22 2 2 3 2 2" xfId="10351" xr:uid="{7AA94D48-3873-417E-BF8E-56E42D8DE53C}"/>
    <cellStyle name="la22 2 2 3 2 2 2" xfId="10352" xr:uid="{847DD864-F28D-447F-AB48-C48510845BE7}"/>
    <cellStyle name="la22 2 2 3 2 2 2 2" xfId="10353" xr:uid="{A05E2408-100F-4B9F-93CE-32EEFC908BD0}"/>
    <cellStyle name="la22 2 2 3 2 2 3" xfId="10354" xr:uid="{E37014C4-E0C1-43E0-B9BD-97C45C149BC2}"/>
    <cellStyle name="la22 2 2 3 2 2 3 2" xfId="10355" xr:uid="{1E9AEE18-1207-4413-B2D8-D3BB7EB105BF}"/>
    <cellStyle name="la22 2 2 3 2 2 4" xfId="10356" xr:uid="{7B0AE9E1-2C81-4510-9485-574AD6EC3601}"/>
    <cellStyle name="la22 2 2 3 2 2 4 2" xfId="10357" xr:uid="{61D3AF0C-3D2B-4E4F-B6B2-BD521C38168F}"/>
    <cellStyle name="la22 2 2 3 2 2 5" xfId="10358" xr:uid="{20B61C8F-07E9-40C8-99E3-C5961AC2F43C}"/>
    <cellStyle name="la22 2 2 3 2 3" xfId="10359" xr:uid="{201D066B-9EFC-46F6-A7FC-503A33DC4826}"/>
    <cellStyle name="la22 2 2 3 2 3 2" xfId="10360" xr:uid="{894AB440-F9BF-4A98-8863-30452680FD73}"/>
    <cellStyle name="la22 2 2 3 2 4" xfId="10361" xr:uid="{6458AAF3-6BC5-4F0F-9A10-1CD3F1CB0CA5}"/>
    <cellStyle name="la22 2 2 3 2 4 2" xfId="10362" xr:uid="{F2DC1C68-4FFB-40C7-A60E-9ED46D20A3F2}"/>
    <cellStyle name="la22 2 2 3 2 5" xfId="10363" xr:uid="{3C7C85B6-5BFC-4A95-B42E-81550C3C6096}"/>
    <cellStyle name="la22 2 2 3 2 5 2" xfId="10364" xr:uid="{7E15A61C-86A6-44AA-9490-BCE2A4E4590E}"/>
    <cellStyle name="la22 2 2 3 2 6" xfId="10365" xr:uid="{09C39DCC-8DA9-4849-9862-B3963AEC22EB}"/>
    <cellStyle name="la22 2 2 3 3" xfId="10366" xr:uid="{26C5E0F6-24FF-4778-98BD-A81B64D8EA2F}"/>
    <cellStyle name="la22 2 2 3 3 2" xfId="10367" xr:uid="{23F124DA-C4A5-44C0-B191-DB3437702BC0}"/>
    <cellStyle name="la22 2 2 3 3 2 2" xfId="10368" xr:uid="{7E0D9924-722F-45D4-8358-61C1C75F9C1A}"/>
    <cellStyle name="la22 2 2 3 3 3" xfId="10369" xr:uid="{AF7986F4-50A3-49F3-ABC6-1C6EDF4C54BA}"/>
    <cellStyle name="la22 2 2 3 3 3 2" xfId="10370" xr:uid="{91C7827D-1D35-4281-87E0-CB69E572666B}"/>
    <cellStyle name="la22 2 2 3 3 4" xfId="10371" xr:uid="{DC20D4F9-CA38-4B57-9E5E-F2221D35185A}"/>
    <cellStyle name="la22 2 2 3 3 4 2" xfId="10372" xr:uid="{0FB3A07F-B277-4B8E-8269-A24AA078BF00}"/>
    <cellStyle name="la22 2 2 3 3 5" xfId="10373" xr:uid="{5E31E80F-C177-4F97-83F8-A74086D125E4}"/>
    <cellStyle name="la22 2 2 3 4" xfId="10374" xr:uid="{C14E081C-D23E-4DDE-B473-3B947F531457}"/>
    <cellStyle name="la22 2 2 3 4 2" xfId="10375" xr:uid="{A3D008D7-CCB3-4A3C-AD17-87D00D73268C}"/>
    <cellStyle name="la22 2 2 3 5" xfId="10376" xr:uid="{6E6D07D4-4B31-476C-A7CE-0C2C134C139E}"/>
    <cellStyle name="la22 2 2 3 5 2" xfId="10377" xr:uid="{CB0A82E3-E182-41A5-84F1-0ECA2CE60E76}"/>
    <cellStyle name="la22 2 2 3 6" xfId="10378" xr:uid="{B98FD1E1-5562-4562-A83E-0E4C2E328EA1}"/>
    <cellStyle name="la22 2 2 3 6 2" xfId="10379" xr:uid="{F650A7AA-AC5D-4E72-B84A-A92F2C4FF4E6}"/>
    <cellStyle name="la22 2 2 3 7" xfId="10380" xr:uid="{181B98A1-64B3-4878-8B34-A7846CF5DF0A}"/>
    <cellStyle name="la22 2 2 4" xfId="10381" xr:uid="{DC8B31B7-814E-4DB1-BBF6-F37E42EF9453}"/>
    <cellStyle name="la22 2 2 4 2" xfId="10382" xr:uid="{693909E5-C4CC-4592-9503-87D4D06A4EEB}"/>
    <cellStyle name="la22 2 2 4 2 2" xfId="10383" xr:uid="{7CE23A1D-9DE0-4589-8610-BD2B14F586B7}"/>
    <cellStyle name="la22 2 2 4 2 2 2" xfId="10384" xr:uid="{4520661B-4802-4220-9299-AF29302B805E}"/>
    <cellStyle name="la22 2 2 4 2 3" xfId="10385" xr:uid="{5376B5F5-FD8C-47D7-B481-47158B740337}"/>
    <cellStyle name="la22 2 2 4 2 3 2" xfId="10386" xr:uid="{3A52C03F-C69D-4415-B7B6-7CB8535FFF6F}"/>
    <cellStyle name="la22 2 2 4 2 4" xfId="10387" xr:uid="{527B9B60-D892-4F15-B694-90F4B8E854FE}"/>
    <cellStyle name="la22 2 2 4 2 4 2" xfId="10388" xr:uid="{0CC64CF6-8805-421F-96E0-5FF5487BD0AC}"/>
    <cellStyle name="la22 2 2 4 2 5" xfId="10389" xr:uid="{D7C71830-DBD4-4B42-9B37-941D127D0572}"/>
    <cellStyle name="la22 2 2 4 3" xfId="10390" xr:uid="{70E0ECAD-ABA2-436D-9D73-F57A67EEDC82}"/>
    <cellStyle name="la22 2 2 4 3 2" xfId="10391" xr:uid="{C023BB5A-38B0-4A02-8ED7-586D3B5DF638}"/>
    <cellStyle name="la22 2 2 4 4" xfId="10392" xr:uid="{C748C1D8-8E76-4F97-8917-4C447B4F6759}"/>
    <cellStyle name="la22 2 2 4 4 2" xfId="10393" xr:uid="{99A68135-1CCD-4AEA-86D1-D954CC354079}"/>
    <cellStyle name="la22 2 2 4 5" xfId="10394" xr:uid="{25D325F9-9F05-4ACB-808F-730BE1185D88}"/>
    <cellStyle name="la22 2 2 4 5 2" xfId="10395" xr:uid="{871B77FB-4684-490F-B1C8-08EA627986BE}"/>
    <cellStyle name="la22 2 2 4 6" xfId="10396" xr:uid="{A76FBB37-2DFA-4FE8-8DDB-5F23C27F7EAF}"/>
    <cellStyle name="la22 2 2 5" xfId="10397" xr:uid="{2972355A-38DE-4DB0-9D7D-F88E331AB88D}"/>
    <cellStyle name="la22 2 2 5 2" xfId="10398" xr:uid="{C5C9D928-1AD4-4DB8-9311-A075A3E8E934}"/>
    <cellStyle name="la22 2 2 5 2 2" xfId="10399" xr:uid="{2D953A7D-F2BC-4804-90EB-A499621EC4BF}"/>
    <cellStyle name="la22 2 2 5 3" xfId="10400" xr:uid="{8780F19A-7894-4866-ADF3-9861E664F82D}"/>
    <cellStyle name="la22 2 2 5 3 2" xfId="10401" xr:uid="{C0CD6D83-8E24-494A-A795-B86F19C8B5C4}"/>
    <cellStyle name="la22 2 2 5 4" xfId="10402" xr:uid="{872729A7-BF0A-4FAF-8A99-3C90E8950E3F}"/>
    <cellStyle name="la22 2 2 5 4 2" xfId="10403" xr:uid="{71A2B2CA-97ED-416F-9BD0-ECB061FB655E}"/>
    <cellStyle name="la22 2 2 5 5" xfId="10404" xr:uid="{ED301A50-7DB0-4EEE-9634-BF9E4158744A}"/>
    <cellStyle name="la22 2 2 6" xfId="10405" xr:uid="{394E08D3-398F-4255-90F5-1C9A22777C47}"/>
    <cellStyle name="la22 2 2 6 2" xfId="10406" xr:uid="{1255E9A1-78EA-4181-BAFC-D78AFBF03E6B}"/>
    <cellStyle name="la22 2 2 7" xfId="10407" xr:uid="{1A6D832E-7D23-4E5F-862F-BFFBF9A4F597}"/>
    <cellStyle name="la22 2 2 7 2" xfId="10408" xr:uid="{B8B545E5-BF5D-4F3C-95A4-6DDCBD0AE783}"/>
    <cellStyle name="la22 2 2 8" xfId="10409" xr:uid="{97A20FB8-3313-46B4-84E6-AF8F00ECDE85}"/>
    <cellStyle name="la22 2 2 8 2" xfId="10410" xr:uid="{53EAB4A4-2304-41EB-92F7-00FD902E0AE0}"/>
    <cellStyle name="la22 2 2 9" xfId="10411" xr:uid="{6523D2F3-7E51-4241-A215-48CE1469F557}"/>
    <cellStyle name="la22 2 3" xfId="10412" xr:uid="{AE9B4B33-E1C1-4163-946E-E80A0ECBF1E0}"/>
    <cellStyle name="la22 2 3 2" xfId="10413" xr:uid="{0983C317-20B7-4CE1-AB1B-0A94EC6DA9DA}"/>
    <cellStyle name="la22 2 3 2 2" xfId="10414" xr:uid="{7CA5DAA4-ED13-437D-A325-EE9A773E48AF}"/>
    <cellStyle name="la22 2 3 2 2 2" xfId="10415" xr:uid="{A5070B0A-F42F-46FE-AFB1-A56B2C4E809E}"/>
    <cellStyle name="la22 2 3 2 2 2 2" xfId="10416" xr:uid="{C0A30B86-47D5-4011-B174-6162A71BE4EB}"/>
    <cellStyle name="la22 2 3 2 2 2 2 2" xfId="10417" xr:uid="{14318998-AB8A-472A-9A83-332E1B3412C9}"/>
    <cellStyle name="la22 2 3 2 2 2 3" xfId="10418" xr:uid="{1802F342-281F-44B1-A9CA-4070AF3B8C3B}"/>
    <cellStyle name="la22 2 3 2 2 2 3 2" xfId="10419" xr:uid="{16C33EC9-67AD-43A0-B881-D5901E72BD10}"/>
    <cellStyle name="la22 2 3 2 2 2 4" xfId="10420" xr:uid="{97A0ABB0-4A53-45A7-ABBA-4EB87801737D}"/>
    <cellStyle name="la22 2 3 2 2 2 4 2" xfId="10421" xr:uid="{163AF0E9-5685-4F83-ADC4-5AF157AB6E43}"/>
    <cellStyle name="la22 2 3 2 2 2 5" xfId="10422" xr:uid="{E90B0E03-4028-406F-B23D-21B8263BE283}"/>
    <cellStyle name="la22 2 3 2 2 3" xfId="10423" xr:uid="{C7EAB738-CE4D-4DC3-9DCD-6A7FC7FC9E9A}"/>
    <cellStyle name="la22 2 3 2 2 3 2" xfId="10424" xr:uid="{8181D068-6E4B-4618-BA0C-C9FBF31C08BB}"/>
    <cellStyle name="la22 2 3 2 2 4" xfId="10425" xr:uid="{83AEA365-9C6E-4486-8104-AFA3088113AE}"/>
    <cellStyle name="la22 2 3 2 2 4 2" xfId="10426" xr:uid="{1BCDDC1B-EBDA-4B36-B3BE-D73C71A28EC4}"/>
    <cellStyle name="la22 2 3 2 2 5" xfId="10427" xr:uid="{4BDB9E54-F644-4782-8D2C-9908B32B02B7}"/>
    <cellStyle name="la22 2 3 2 2 5 2" xfId="10428" xr:uid="{CB7BFEE5-DB56-4241-88E9-D5B9B42880C8}"/>
    <cellStyle name="la22 2 3 2 2 6" xfId="10429" xr:uid="{F205CD0F-1D9D-496D-9196-307B230875EF}"/>
    <cellStyle name="la22 2 3 2 3" xfId="10430" xr:uid="{AAC5B98C-28A8-4416-88A2-432AF4FF4329}"/>
    <cellStyle name="la22 2 3 2 3 2" xfId="10431" xr:uid="{55B89532-D43D-4114-8DF8-CFD882FD1850}"/>
    <cellStyle name="la22 2 3 2 3 2 2" xfId="10432" xr:uid="{79F16844-1ACA-4257-B0E2-8B128632AA1F}"/>
    <cellStyle name="la22 2 3 2 3 3" xfId="10433" xr:uid="{D91ED6B8-FD2C-4F1E-B5A8-EF2AE04A4F00}"/>
    <cellStyle name="la22 2 3 2 3 3 2" xfId="10434" xr:uid="{11E652C2-18CB-402B-914C-53CA8BB7B68E}"/>
    <cellStyle name="la22 2 3 2 3 4" xfId="10435" xr:uid="{85B955DD-16F6-4B64-A0EB-A6A634678255}"/>
    <cellStyle name="la22 2 3 2 3 4 2" xfId="10436" xr:uid="{354F4C67-C18F-42C7-9D19-F5AD839E7D07}"/>
    <cellStyle name="la22 2 3 2 3 5" xfId="10437" xr:uid="{1AA45739-9040-479F-B02F-A5F4AE222CD8}"/>
    <cellStyle name="la22 2 3 2 4" xfId="10438" xr:uid="{68532A23-F541-4F86-9C17-61FF4BA8C73C}"/>
    <cellStyle name="la22 2 3 2 4 2" xfId="10439" xr:uid="{7D37BD40-2193-4E31-8A89-F5FB99C2EF55}"/>
    <cellStyle name="la22 2 3 2 5" xfId="10440" xr:uid="{417D7475-A1CC-401E-913E-41A72181B1FE}"/>
    <cellStyle name="la22 2 3 2 5 2" xfId="10441" xr:uid="{D0909984-1FDB-4AFF-B187-B87E7A55BB11}"/>
    <cellStyle name="la22 2 3 2 6" xfId="10442" xr:uid="{3B18AD64-F263-423D-8C71-96B021C9EFD1}"/>
    <cellStyle name="la22 2 3 2 6 2" xfId="10443" xr:uid="{3E372F5E-7922-40AA-B32B-A92D521CC93F}"/>
    <cellStyle name="la22 2 3 2 7" xfId="10444" xr:uid="{AFC75864-4F01-4F97-91B2-21B4A3FF56A8}"/>
    <cellStyle name="la22 2 3 3" xfId="10445" xr:uid="{73E4BFC5-2F61-4685-85FB-C1C10C839CB5}"/>
    <cellStyle name="la22 2 3 3 2" xfId="10446" xr:uid="{06C96801-7E96-427B-AD9A-AE3CE96803C0}"/>
    <cellStyle name="la22 2 3 3 2 2" xfId="10447" xr:uid="{6538E7CA-62FC-4672-9BE2-2234FFE64A63}"/>
    <cellStyle name="la22 2 3 3 2 2 2" xfId="10448" xr:uid="{E552E83E-E776-4B43-B003-11FB12CDA9C0}"/>
    <cellStyle name="la22 2 3 3 2 3" xfId="10449" xr:uid="{356B3F84-6330-4C55-A554-737A63A9EA3A}"/>
    <cellStyle name="la22 2 3 3 2 3 2" xfId="10450" xr:uid="{A273A022-5167-4C80-8DEA-EC83F9B3AEDB}"/>
    <cellStyle name="la22 2 3 3 2 4" xfId="10451" xr:uid="{3018B7C5-0D3F-43E2-A222-221CCCACEDCA}"/>
    <cellStyle name="la22 2 3 3 2 4 2" xfId="10452" xr:uid="{5C6DBD2F-F7A5-453A-A306-D37D81F05564}"/>
    <cellStyle name="la22 2 3 3 2 5" xfId="10453" xr:uid="{9C2EBB05-6CF7-40F8-8DA6-D29638E975E1}"/>
    <cellStyle name="la22 2 3 3 3" xfId="10454" xr:uid="{6768A0B8-F10D-45AE-8069-B6DC9232E5E5}"/>
    <cellStyle name="la22 2 3 3 3 2" xfId="10455" xr:uid="{2E95CFB1-D977-4281-A502-55828DA5867C}"/>
    <cellStyle name="la22 2 3 3 4" xfId="10456" xr:uid="{7976E6AF-606F-48AC-8B56-82927EE679C8}"/>
    <cellStyle name="la22 2 3 3 4 2" xfId="10457" xr:uid="{008917A8-3162-4FA8-85D2-4B7BC40FD1C4}"/>
    <cellStyle name="la22 2 3 3 5" xfId="10458" xr:uid="{B1EC6C40-4E83-44E1-A0E8-B36017592228}"/>
    <cellStyle name="la22 2 3 3 5 2" xfId="10459" xr:uid="{FC54578C-A47A-4ACC-BE47-DA893DEA7FEB}"/>
    <cellStyle name="la22 2 3 3 6" xfId="10460" xr:uid="{3A31CD52-D1A9-4EFE-968C-4C2A5006C74B}"/>
    <cellStyle name="la22 2 3 4" xfId="10461" xr:uid="{03BE7E5B-CB68-44BA-93BE-3BE0EB4BD274}"/>
    <cellStyle name="la22 2 3 4 2" xfId="10462" xr:uid="{DA3EC186-2CE8-4DE9-ADFC-90550245ECF8}"/>
    <cellStyle name="la22 2 3 4 2 2" xfId="10463" xr:uid="{03E2F283-573F-44AA-91F3-F4E0D20C96BC}"/>
    <cellStyle name="la22 2 3 4 3" xfId="10464" xr:uid="{1A806274-0BDE-429A-9EE8-1EEE30AAB297}"/>
    <cellStyle name="la22 2 3 4 3 2" xfId="10465" xr:uid="{EC917E2F-3B74-49AF-B37A-DBB670AB6D9F}"/>
    <cellStyle name="la22 2 3 4 4" xfId="10466" xr:uid="{5A76775C-590B-4248-800C-EBBAF22B106C}"/>
    <cellStyle name="la22 2 3 4 4 2" xfId="10467" xr:uid="{10BF7167-9873-4F6D-9C52-B0E0DBE26EBA}"/>
    <cellStyle name="la22 2 3 4 5" xfId="10468" xr:uid="{9C738B68-997D-4EAA-B406-96AB72EEF7B8}"/>
    <cellStyle name="la22 2 3 5" xfId="10469" xr:uid="{37EAFB8F-FE61-47BC-A9C8-0DEB0B038504}"/>
    <cellStyle name="la22 2 3 5 2" xfId="10470" xr:uid="{060C5C5F-D212-4BB6-A26C-A597B9150E15}"/>
    <cellStyle name="la22 2 3 6" xfId="10471" xr:uid="{AD4AF96A-6A63-451D-A0E1-53092D4C1193}"/>
    <cellStyle name="la22 2 3 6 2" xfId="10472" xr:uid="{671A40DD-ECDD-4A1A-BD6E-8FBCA92D8818}"/>
    <cellStyle name="la22 2 3 7" xfId="10473" xr:uid="{0281B2ED-99F1-4DF5-A9E3-DDD7587D2112}"/>
    <cellStyle name="la22 2 3 7 2" xfId="10474" xr:uid="{D2B6F1A2-A707-4F8D-A114-5FD0F56F39A8}"/>
    <cellStyle name="la22 2 3 8" xfId="10475" xr:uid="{A8C67FBD-FFB6-46DA-A4E7-46F0296668DE}"/>
    <cellStyle name="la22 2 4" xfId="10476" xr:uid="{E920018A-F9D1-4DC4-A167-3C6BAAE02216}"/>
    <cellStyle name="la22 2 4 2" xfId="10477" xr:uid="{83B83081-A67E-451F-A2EB-E8DB04E993DA}"/>
    <cellStyle name="la22 2 4 2 2" xfId="10478" xr:uid="{D2E7983D-3731-4FB0-B45F-B4F114559E44}"/>
    <cellStyle name="la22 2 4 2 2 2" xfId="10479" xr:uid="{9294F32B-B328-4A25-8054-10CDA3D700EB}"/>
    <cellStyle name="la22 2 4 2 2 2 2" xfId="10480" xr:uid="{5992E9A1-6736-47B6-88D9-9E2BDA459E8C}"/>
    <cellStyle name="la22 2 4 2 2 3" xfId="10481" xr:uid="{B00E7335-72E2-480C-A648-990B025A5CD9}"/>
    <cellStyle name="la22 2 4 2 2 3 2" xfId="10482" xr:uid="{4765146E-2C95-410E-825B-F654BB002286}"/>
    <cellStyle name="la22 2 4 2 2 4" xfId="10483" xr:uid="{309B92EC-8746-4B15-802E-EF50727723ED}"/>
    <cellStyle name="la22 2 4 2 2 4 2" xfId="10484" xr:uid="{876A29EE-DCB1-43CD-9AE1-BE1D073794E8}"/>
    <cellStyle name="la22 2 4 2 2 5" xfId="10485" xr:uid="{B119F9B8-00A6-4C8C-B0A1-7E9E988920B0}"/>
    <cellStyle name="la22 2 4 2 3" xfId="10486" xr:uid="{8F6FB540-C75D-4AE1-817F-44C1E6EDA11A}"/>
    <cellStyle name="la22 2 4 2 3 2" xfId="10487" xr:uid="{E3D17AFB-9777-4CCA-BC15-EE4DF2950275}"/>
    <cellStyle name="la22 2 4 2 4" xfId="10488" xr:uid="{EB29B1D9-90E9-465C-B613-F09483DB6406}"/>
    <cellStyle name="la22 2 4 2 4 2" xfId="10489" xr:uid="{99352886-A49B-46A5-B69A-A37E10381B98}"/>
    <cellStyle name="la22 2 4 2 5" xfId="10490" xr:uid="{2D31CE7A-CC72-4C08-931F-0C41269E7D27}"/>
    <cellStyle name="la22 2 4 2 5 2" xfId="10491" xr:uid="{5B821282-72FA-4D12-B490-CEC22A3CC582}"/>
    <cellStyle name="la22 2 4 2 6" xfId="10492" xr:uid="{E160DF4F-694F-4D51-945C-638FE71B60E5}"/>
    <cellStyle name="la22 2 4 3" xfId="10493" xr:uid="{A7EDD8CF-8C7D-4275-A260-34F646AD0102}"/>
    <cellStyle name="la22 2 4 3 2" xfId="10494" xr:uid="{1BEC5F8D-2B81-4394-9857-EFD2EB1CAC19}"/>
    <cellStyle name="la22 2 4 3 2 2" xfId="10495" xr:uid="{003ECAB7-8FC9-4417-9ADD-693540E41C8C}"/>
    <cellStyle name="la22 2 4 3 3" xfId="10496" xr:uid="{C65839D9-A91E-4034-82E5-1A82BD854540}"/>
    <cellStyle name="la22 2 4 3 3 2" xfId="10497" xr:uid="{1C5ABD6D-D238-41FB-AB3F-B8B1FC608BFD}"/>
    <cellStyle name="la22 2 4 3 4" xfId="10498" xr:uid="{5017E4B8-BF12-4AA3-88CF-007E8068F6C6}"/>
    <cellStyle name="la22 2 4 3 4 2" xfId="10499" xr:uid="{ADB21D17-6178-47F8-9604-92FA98A8ED3E}"/>
    <cellStyle name="la22 2 4 3 5" xfId="10500" xr:uid="{B539238E-73FA-4F46-A610-70420B0D120D}"/>
    <cellStyle name="la22 2 4 4" xfId="10501" xr:uid="{4833B6E7-44D8-430D-A08E-44B268827010}"/>
    <cellStyle name="la22 2 4 4 2" xfId="10502" xr:uid="{2173DAFF-8D25-42A6-8AAD-331882EC6BA3}"/>
    <cellStyle name="la22 2 4 5" xfId="10503" xr:uid="{70057F58-3A2E-487E-BCA7-4C1985225D7F}"/>
    <cellStyle name="la22 2 4 5 2" xfId="10504" xr:uid="{6B16F6D4-B304-4C77-8644-5FF02D5E3B71}"/>
    <cellStyle name="la22 2 4 6" xfId="10505" xr:uid="{EBFE403F-CE01-4B45-8970-240ABCF9B90B}"/>
    <cellStyle name="la22 2 4 6 2" xfId="10506" xr:uid="{B08F048A-F0E1-4AD0-A144-80AF902747FF}"/>
    <cellStyle name="la22 2 4 7" xfId="10507" xr:uid="{D00D06BA-CB4B-4670-BD76-0E0E0B491186}"/>
    <cellStyle name="la22 2 5" xfId="10508" xr:uid="{D84480E9-DAE7-42E1-9E6C-2289010C5443}"/>
    <cellStyle name="la22 2 5 2" xfId="10509" xr:uid="{D8B7222A-2572-46C2-B144-FBCEF634F2E4}"/>
    <cellStyle name="la22 2 5 2 2" xfId="10510" xr:uid="{9C1F4248-A2DF-4FD6-8E90-D7C67612CE19}"/>
    <cellStyle name="la22 2 5 2 2 2" xfId="10511" xr:uid="{46DB5CF3-6312-4CE7-864E-1EAB0DF5113F}"/>
    <cellStyle name="la22 2 5 2 3" xfId="10512" xr:uid="{AE7477E6-15BE-4D0A-B206-50DE56EFE495}"/>
    <cellStyle name="la22 2 5 2 3 2" xfId="10513" xr:uid="{CBB854BE-08BF-4EE1-9170-2AAC986AA758}"/>
    <cellStyle name="la22 2 5 2 4" xfId="10514" xr:uid="{AD80D73A-C492-4520-A01C-0585C291D285}"/>
    <cellStyle name="la22 2 5 2 4 2" xfId="10515" xr:uid="{CBCE9CAF-D4EC-4B19-9321-323FCE169160}"/>
    <cellStyle name="la22 2 5 2 5" xfId="10516" xr:uid="{8E882D07-4E58-44AC-98B2-454005C7C003}"/>
    <cellStyle name="la22 2 5 3" xfId="10517" xr:uid="{60192266-E6EF-4A3C-AD0F-303829D36864}"/>
    <cellStyle name="la22 2 5 3 2" xfId="10518" xr:uid="{22198D20-1770-441B-B23C-A71ED9B6BDF7}"/>
    <cellStyle name="la22 2 5 4" xfId="10519" xr:uid="{86E36CED-A256-49CF-86A7-073CDDAC7809}"/>
    <cellStyle name="la22 2 5 4 2" xfId="10520" xr:uid="{256C93FB-28E6-44D1-8A92-5ABC61604586}"/>
    <cellStyle name="la22 2 5 5" xfId="10521" xr:uid="{2DBF9CAD-C112-4242-8642-88FD749F284A}"/>
    <cellStyle name="la22 2 5 5 2" xfId="10522" xr:uid="{CBAC1CA0-C1C4-43A2-98AE-CAD7AEC3B280}"/>
    <cellStyle name="la22 2 5 6" xfId="10523" xr:uid="{10827AEE-E8A6-4795-881E-4B010A2A77E4}"/>
    <cellStyle name="la22 2 6" xfId="10524" xr:uid="{45742293-94F4-4F9A-BF6C-C95E408B719D}"/>
    <cellStyle name="la22 2 6 2" xfId="10525" xr:uid="{9D1A4756-4BBD-4B43-B914-9A391814EA5C}"/>
    <cellStyle name="la22 2 6 2 2" xfId="10526" xr:uid="{EEBC6128-F687-467C-8047-B64F135E5B48}"/>
    <cellStyle name="la22 2 6 3" xfId="10527" xr:uid="{B85B3B8C-3E9B-404A-9AC5-8271F6390EF3}"/>
    <cellStyle name="la22 2 6 3 2" xfId="10528" xr:uid="{3CD8F1C2-ED1D-4610-9194-6FC9031E0EB4}"/>
    <cellStyle name="la22 2 6 4" xfId="10529" xr:uid="{EAB1AECB-40AF-46CC-900A-9F0E8D637B1E}"/>
    <cellStyle name="la22 2 6 4 2" xfId="10530" xr:uid="{6B41927A-AFBC-4CE8-ADD2-5177157AB249}"/>
    <cellStyle name="la22 2 6 5" xfId="10531" xr:uid="{09657847-554D-4B39-8757-42B18E77E979}"/>
    <cellStyle name="la22 2 7" xfId="10532" xr:uid="{9084CB51-15AA-43E8-BDD7-D454E4321241}"/>
    <cellStyle name="la22 2 7 2" xfId="10533" xr:uid="{EDDA06D4-2811-4D7C-A5E1-9469F4496BC5}"/>
    <cellStyle name="la22 2 8" xfId="10534" xr:uid="{F5131969-ECD6-4873-97F4-FAC90835F8D5}"/>
    <cellStyle name="la22 2 8 2" xfId="10535" xr:uid="{D898D93B-9B10-40AC-A288-1DF73AFDFB26}"/>
    <cellStyle name="la22 2 9" xfId="10536" xr:uid="{B7C71E03-6520-4C35-96C4-6AEE3DE7403C}"/>
    <cellStyle name="la22 2 9 2" xfId="10537" xr:uid="{C55796FC-9126-4CA4-86A5-16B117EC98B7}"/>
    <cellStyle name="la22 3" xfId="10538" xr:uid="{5DA176DB-47CA-43B8-8671-F56B0A8A6641}"/>
    <cellStyle name="la22 3 2" xfId="10539" xr:uid="{5C3EB6E4-2C65-4739-B075-B84D339A35B2}"/>
    <cellStyle name="la22 3 2 2" xfId="10540" xr:uid="{7696CFDC-FED7-479B-8CE2-55FE7DF0E7B3}"/>
    <cellStyle name="la22 3 2 2 2" xfId="10541" xr:uid="{DE2D30E6-9524-451F-9608-4F1B4F733B6B}"/>
    <cellStyle name="la22 3 2 2 2 2" xfId="10542" xr:uid="{9980ED4F-82E6-4E31-B8CA-6A4DA634E4D2}"/>
    <cellStyle name="la22 3 2 2 2 2 2" xfId="10543" xr:uid="{9D5DD6E4-B9D8-4221-9C97-2025974D98F3}"/>
    <cellStyle name="la22 3 2 2 2 2 2 2" xfId="10544" xr:uid="{11882DFE-ED10-4C37-8AEF-51F0F2F8A7BB}"/>
    <cellStyle name="la22 3 2 2 2 2 3" xfId="10545" xr:uid="{B74A1D04-2A06-4565-AF60-EA8FD5D40F6C}"/>
    <cellStyle name="la22 3 2 2 2 2 3 2" xfId="10546" xr:uid="{20C48097-B0F4-46DF-8277-25AFDFD651F2}"/>
    <cellStyle name="la22 3 2 2 2 2 4" xfId="10547" xr:uid="{29C1EEB0-B975-46F5-8297-494AB7DA7C4E}"/>
    <cellStyle name="la22 3 2 2 2 2 4 2" xfId="10548" xr:uid="{E450D213-685D-4118-AD49-965F7F59D634}"/>
    <cellStyle name="la22 3 2 2 2 2 5" xfId="10549" xr:uid="{935ED137-7087-4EC5-91CB-EBA4695342B7}"/>
    <cellStyle name="la22 3 2 2 2 3" xfId="10550" xr:uid="{ACE5F28B-2EFC-4366-B386-8B784F6BE885}"/>
    <cellStyle name="la22 3 2 2 2 3 2" xfId="10551" xr:uid="{254C5487-39DF-4AFA-86F4-E7268D01673E}"/>
    <cellStyle name="la22 3 2 2 2 4" xfId="10552" xr:uid="{5ABF14FF-B444-473C-B6E0-4099CC1DEB10}"/>
    <cellStyle name="la22 3 2 2 2 4 2" xfId="10553" xr:uid="{B32971CD-12FF-4977-8A35-E9EAD57E7499}"/>
    <cellStyle name="la22 3 2 2 2 5" xfId="10554" xr:uid="{4C2BBD64-B9E0-41D2-ABBB-5D69969B830D}"/>
    <cellStyle name="la22 3 2 2 2 5 2" xfId="10555" xr:uid="{D4712E63-2ED8-493A-A109-FF3591DD54F3}"/>
    <cellStyle name="la22 3 2 2 2 6" xfId="10556" xr:uid="{07216DD9-D3DC-43BD-9593-C86AF0445F11}"/>
    <cellStyle name="la22 3 2 2 3" xfId="10557" xr:uid="{DF1FB0D5-7A6D-442D-BEE4-83C00F07A86E}"/>
    <cellStyle name="la22 3 2 2 3 2" xfId="10558" xr:uid="{FBBA04A8-04A0-44EE-84D8-939CFD23025D}"/>
    <cellStyle name="la22 3 2 2 3 2 2" xfId="10559" xr:uid="{C6411599-B0D6-46A5-A746-F16B67B56778}"/>
    <cellStyle name="la22 3 2 2 3 3" xfId="10560" xr:uid="{0458E95D-2221-4C01-BBAA-25EFE4B81536}"/>
    <cellStyle name="la22 3 2 2 3 3 2" xfId="10561" xr:uid="{568B082F-A1BD-4AED-9CBC-96879118A0DE}"/>
    <cellStyle name="la22 3 2 2 3 4" xfId="10562" xr:uid="{2DFBAB2B-821D-43A6-B3BB-E369B05910A1}"/>
    <cellStyle name="la22 3 2 2 3 4 2" xfId="10563" xr:uid="{A61CF168-640A-4314-BA93-A71FE7BC43A2}"/>
    <cellStyle name="la22 3 2 2 3 5" xfId="10564" xr:uid="{9ED58CA4-05B0-4400-8DAA-59C71A35D699}"/>
    <cellStyle name="la22 3 2 2 4" xfId="10565" xr:uid="{4BC9FCD5-82B3-4F22-B395-124E99B8E021}"/>
    <cellStyle name="la22 3 2 2 4 2" xfId="10566" xr:uid="{EFBADE43-CBBD-4513-A5B1-9CA851B4C6E3}"/>
    <cellStyle name="la22 3 2 2 5" xfId="10567" xr:uid="{70572C0D-D080-47DF-8199-79FCD8CE9F54}"/>
    <cellStyle name="la22 3 2 2 5 2" xfId="10568" xr:uid="{A7ADCEDA-1326-4AAC-9F51-E87AD64D9021}"/>
    <cellStyle name="la22 3 2 2 6" xfId="10569" xr:uid="{7C11481F-EA32-4C57-AE2E-B744D0C9EB63}"/>
    <cellStyle name="la22 3 2 2 6 2" xfId="10570" xr:uid="{06CA5913-C9E9-4E3F-AF41-4587E021D431}"/>
    <cellStyle name="la22 3 2 2 7" xfId="10571" xr:uid="{97FB7E7F-121E-4EF0-9C1F-210C716D7E94}"/>
    <cellStyle name="la22 3 2 3" xfId="10572" xr:uid="{0BC9541E-CC36-49DF-8189-E3CF56CA8328}"/>
    <cellStyle name="la22 3 2 3 2" xfId="10573" xr:uid="{453B6EE2-8213-4D96-9DA3-6CC7421411D1}"/>
    <cellStyle name="la22 3 2 3 2 2" xfId="10574" xr:uid="{5E00E9A6-5C67-441E-B66F-A9BDFB89502F}"/>
    <cellStyle name="la22 3 2 3 2 2 2" xfId="10575" xr:uid="{0E0BA30B-559F-4DE0-BFC9-17F72DE37410}"/>
    <cellStyle name="la22 3 2 3 2 3" xfId="10576" xr:uid="{BBB6D394-1B72-4574-B6DF-D6B62B4C955C}"/>
    <cellStyle name="la22 3 2 3 2 3 2" xfId="10577" xr:uid="{CA07A5FE-0972-428E-BA00-EEA50C5B7E50}"/>
    <cellStyle name="la22 3 2 3 2 4" xfId="10578" xr:uid="{706E5E0E-042C-4D01-BB26-19E7AE7F6835}"/>
    <cellStyle name="la22 3 2 3 2 4 2" xfId="10579" xr:uid="{D01D7D98-5CD8-4C6E-85A1-FFF9E32A2062}"/>
    <cellStyle name="la22 3 2 3 2 5" xfId="10580" xr:uid="{2B19355F-B706-45CF-AB5B-010E58560D86}"/>
    <cellStyle name="la22 3 2 3 3" xfId="10581" xr:uid="{980F6475-F474-40B7-94CB-90067EB31588}"/>
    <cellStyle name="la22 3 2 3 3 2" xfId="10582" xr:uid="{2B6A06CF-22EC-44B3-B396-DABDDB4B9FA2}"/>
    <cellStyle name="la22 3 2 3 4" xfId="10583" xr:uid="{2BB7B1BC-3AF1-49F6-A439-2E81AEF55B9D}"/>
    <cellStyle name="la22 3 2 3 4 2" xfId="10584" xr:uid="{F0C45743-521C-4312-9537-536DA30F14E5}"/>
    <cellStyle name="la22 3 2 3 5" xfId="10585" xr:uid="{C391E3A5-4258-4E64-B14D-EE82AE3425C5}"/>
    <cellStyle name="la22 3 2 3 5 2" xfId="10586" xr:uid="{FEBF4E5D-9355-4A4C-AA28-B593C0F7D62C}"/>
    <cellStyle name="la22 3 2 3 6" xfId="10587" xr:uid="{25D118D8-C5A2-4C5C-8C3A-CFF446736C5D}"/>
    <cellStyle name="la22 3 2 4" xfId="10588" xr:uid="{16AE73C2-D572-48C8-94A0-E165E1A3E00E}"/>
    <cellStyle name="la22 3 2 4 2" xfId="10589" xr:uid="{B98BF3B3-59AD-4F3D-A98C-9EBF5A8BA559}"/>
    <cellStyle name="la22 3 2 4 2 2" xfId="10590" xr:uid="{ACFF5B95-5DEC-4310-9189-3B807284567D}"/>
    <cellStyle name="la22 3 2 4 3" xfId="10591" xr:uid="{6BF418C6-278B-4911-BC68-8774D11ACDA8}"/>
    <cellStyle name="la22 3 2 4 3 2" xfId="10592" xr:uid="{0C8254D8-4033-480B-AF7A-6C1AA7A4706E}"/>
    <cellStyle name="la22 3 2 4 4" xfId="10593" xr:uid="{A2025F29-9814-4C3A-9ACF-B805FC9E050A}"/>
    <cellStyle name="la22 3 2 4 4 2" xfId="10594" xr:uid="{841D6BB7-7A3D-448B-A542-83304D19E104}"/>
    <cellStyle name="la22 3 2 4 5" xfId="10595" xr:uid="{96E9599D-1133-40AE-BA1A-B2B4FBA69017}"/>
    <cellStyle name="la22 3 2 5" xfId="10596" xr:uid="{4CCDABE7-1040-475C-8589-622D6908347A}"/>
    <cellStyle name="la22 3 2 5 2" xfId="10597" xr:uid="{71C680F5-D026-426E-8A0F-EC5F9F42A4E4}"/>
    <cellStyle name="la22 3 2 6" xfId="10598" xr:uid="{1A06952F-5BA3-4405-BD1B-C5231AF1E6A6}"/>
    <cellStyle name="la22 3 2 6 2" xfId="10599" xr:uid="{E0199554-7466-4E98-A199-84D2BCE2C97A}"/>
    <cellStyle name="la22 3 2 7" xfId="10600" xr:uid="{077EB75B-0D07-4E0E-984C-121E4D238C6D}"/>
    <cellStyle name="la22 3 2 7 2" xfId="10601" xr:uid="{587863E7-1118-44A5-83D5-A73CEDAFB1DC}"/>
    <cellStyle name="la22 3 2 8" xfId="10602" xr:uid="{48ABFAA4-4D07-4DDE-9FF0-745054656FE3}"/>
    <cellStyle name="la22 3 3" xfId="10603" xr:uid="{2BE05DD1-672C-4A30-A5E4-0A73D56C0074}"/>
    <cellStyle name="la22 3 3 2" xfId="10604" xr:uid="{50EB99F6-7E77-46D2-9110-0A45AF3B7D63}"/>
    <cellStyle name="la22 3 3 2 2" xfId="10605" xr:uid="{C2A90915-3E94-44AE-AA26-E20A918831A4}"/>
    <cellStyle name="la22 3 3 2 2 2" xfId="10606" xr:uid="{3A495F8B-1856-4362-85A2-B77AD18CBEA9}"/>
    <cellStyle name="la22 3 3 2 2 2 2" xfId="10607" xr:uid="{6D9B5DAD-1ED4-47C0-B88F-5B28059FB663}"/>
    <cellStyle name="la22 3 3 2 2 3" xfId="10608" xr:uid="{BDDB7786-D9E6-437A-88F3-60BC5657BF44}"/>
    <cellStyle name="la22 3 3 2 2 3 2" xfId="10609" xr:uid="{9770C0EF-A9C6-4A2A-91C2-7016E5851821}"/>
    <cellStyle name="la22 3 3 2 2 4" xfId="10610" xr:uid="{EF89375B-B45B-4F09-9247-2A6C00A5FCF1}"/>
    <cellStyle name="la22 3 3 2 2 4 2" xfId="10611" xr:uid="{1172A7D4-57FA-4CEC-B67E-8C967E7A224E}"/>
    <cellStyle name="la22 3 3 2 2 5" xfId="10612" xr:uid="{83A50674-2CF3-4DD9-AD9E-7E80D59F189C}"/>
    <cellStyle name="la22 3 3 2 3" xfId="10613" xr:uid="{C88CEF0D-E3A8-49D9-BEA8-C09F13083FCD}"/>
    <cellStyle name="la22 3 3 2 3 2" xfId="10614" xr:uid="{EDBFD476-8B7A-4358-80F3-6CBDFDFBAD1E}"/>
    <cellStyle name="la22 3 3 2 4" xfId="10615" xr:uid="{AF47C7E8-A20A-4781-8CDB-87B31FE7CFA2}"/>
    <cellStyle name="la22 3 3 2 4 2" xfId="10616" xr:uid="{4B5A02CC-9112-4FD0-9E9D-B2A5602216C8}"/>
    <cellStyle name="la22 3 3 2 5" xfId="10617" xr:uid="{47C42669-D58C-46DC-8ED6-6154DA1904BC}"/>
    <cellStyle name="la22 3 3 2 5 2" xfId="10618" xr:uid="{2BEC62A6-BC67-4C8C-AE96-CB8D47EEABDA}"/>
    <cellStyle name="la22 3 3 2 6" xfId="10619" xr:uid="{AF5D35E2-D812-4E08-BDD9-F405864C067E}"/>
    <cellStyle name="la22 3 3 3" xfId="10620" xr:uid="{E50EE5A7-6DFF-4940-940E-E30BE87914FE}"/>
    <cellStyle name="la22 3 3 3 2" xfId="10621" xr:uid="{33E3C827-4155-458D-BFF8-2CB420B9827D}"/>
    <cellStyle name="la22 3 3 3 2 2" xfId="10622" xr:uid="{347E1065-8F18-4620-B61B-D852B6C06D07}"/>
    <cellStyle name="la22 3 3 3 3" xfId="10623" xr:uid="{9B15DA6D-274C-43CD-9879-A8B548DCD829}"/>
    <cellStyle name="la22 3 3 3 3 2" xfId="10624" xr:uid="{EF9929CC-88F4-4AF9-B3D0-A7DFD33D6220}"/>
    <cellStyle name="la22 3 3 3 4" xfId="10625" xr:uid="{3B973DC6-6BC5-4DD8-9459-FBCA9DA4001A}"/>
    <cellStyle name="la22 3 3 3 4 2" xfId="10626" xr:uid="{22F64B5E-4521-4223-B258-D265DA61DFF9}"/>
    <cellStyle name="la22 3 3 3 5" xfId="10627" xr:uid="{CF6C9B8E-BF8D-4FD0-B9BB-C3225F214436}"/>
    <cellStyle name="la22 3 3 4" xfId="10628" xr:uid="{5E9EA71D-55F1-4BDD-8DFD-E0BD57BBED35}"/>
    <cellStyle name="la22 3 3 4 2" xfId="10629" xr:uid="{0C0B148A-D855-4935-9AD0-F301C5CF984D}"/>
    <cellStyle name="la22 3 3 5" xfId="10630" xr:uid="{B9B2DD02-29E0-42E6-9FB9-9556D202EEEC}"/>
    <cellStyle name="la22 3 3 5 2" xfId="10631" xr:uid="{BC217848-FB33-436F-A4FE-736E66C7BAAF}"/>
    <cellStyle name="la22 3 3 6" xfId="10632" xr:uid="{E034A781-18D7-415A-B1D4-64702343E5CF}"/>
    <cellStyle name="la22 3 3 6 2" xfId="10633" xr:uid="{BFC87D36-D203-467C-9A63-DBD428836882}"/>
    <cellStyle name="la22 3 3 7" xfId="10634" xr:uid="{8A8894B6-815E-44B7-B636-767292238D4B}"/>
    <cellStyle name="la22 3 4" xfId="10635" xr:uid="{CD04C4E4-06E8-4248-8D80-7C58E61BF5BC}"/>
    <cellStyle name="la22 3 4 2" xfId="10636" xr:uid="{70AB0B64-B5BA-46FD-ADF0-C4E161BF376B}"/>
    <cellStyle name="la22 3 4 2 2" xfId="10637" xr:uid="{7A1DA4A3-E3E8-49BD-83C4-69381733399A}"/>
    <cellStyle name="la22 3 4 2 2 2" xfId="10638" xr:uid="{C36ED121-9479-420B-A517-D551A6B99344}"/>
    <cellStyle name="la22 3 4 2 3" xfId="10639" xr:uid="{123F569B-966B-4838-8DB9-D6631BE2C3E2}"/>
    <cellStyle name="la22 3 4 2 3 2" xfId="10640" xr:uid="{21E22676-8F7A-4A5E-BB2C-58612346011F}"/>
    <cellStyle name="la22 3 4 2 4" xfId="10641" xr:uid="{A4A2FAB2-8BE4-4ED8-AC9C-BB07C68D6300}"/>
    <cellStyle name="la22 3 4 2 4 2" xfId="10642" xr:uid="{393CAE5A-6FA3-4951-A259-F8A3DBAA6567}"/>
    <cellStyle name="la22 3 4 2 5" xfId="10643" xr:uid="{81CBA7F2-0F3E-4DE4-8046-2C632E348B21}"/>
    <cellStyle name="la22 3 4 3" xfId="10644" xr:uid="{2B90034A-6D95-4D19-A61E-F44B0EC8C39B}"/>
    <cellStyle name="la22 3 4 3 2" xfId="10645" xr:uid="{4CCD73F4-DF98-430B-8301-A5F141FC3EA9}"/>
    <cellStyle name="la22 3 4 4" xfId="10646" xr:uid="{75892F64-4976-4F49-BAA3-E0D828435927}"/>
    <cellStyle name="la22 3 4 4 2" xfId="10647" xr:uid="{2FEB277B-2B4D-4D73-B1EC-0C9EEC51FE9F}"/>
    <cellStyle name="la22 3 4 5" xfId="10648" xr:uid="{DB6C2D49-4648-4DFB-BC0B-9A4F097219A0}"/>
    <cellStyle name="la22 3 4 5 2" xfId="10649" xr:uid="{9ECD7494-DA53-46C1-A4DA-66736E3AC607}"/>
    <cellStyle name="la22 3 4 6" xfId="10650" xr:uid="{A089FAD0-2DE6-4541-9A14-E56501096F73}"/>
    <cellStyle name="la22 3 5" xfId="10651" xr:uid="{2CAF071A-2FCF-4839-AEE4-E661F9ABE08C}"/>
    <cellStyle name="la22 3 5 2" xfId="10652" xr:uid="{EBDDCFAA-88E1-4FD1-AE94-8986D2DBFD8E}"/>
    <cellStyle name="la22 3 5 2 2" xfId="10653" xr:uid="{3DF7A443-0E28-49BD-9581-A31CF04276EE}"/>
    <cellStyle name="la22 3 5 3" xfId="10654" xr:uid="{D827F673-B50A-443C-B134-59E7FCA31909}"/>
    <cellStyle name="la22 3 5 3 2" xfId="10655" xr:uid="{AFF91667-A1E8-4C82-8260-F72288F783C4}"/>
    <cellStyle name="la22 3 5 4" xfId="10656" xr:uid="{CBD3191C-3CF4-4C63-B215-4196012243BD}"/>
    <cellStyle name="la22 3 5 4 2" xfId="10657" xr:uid="{097E9FB1-3662-4643-A418-F65AD327AB58}"/>
    <cellStyle name="la22 3 5 5" xfId="10658" xr:uid="{18F46EC6-876D-45AF-A6E8-2E1F25AFA6E8}"/>
    <cellStyle name="la22 3 6" xfId="10659" xr:uid="{62FB4E28-BBAB-4284-A01F-A438708BA69C}"/>
    <cellStyle name="la22 3 6 2" xfId="10660" xr:uid="{7F2D34C0-F323-4E48-912F-8C00FBA038C9}"/>
    <cellStyle name="la22 3 7" xfId="10661" xr:uid="{2CC89C2D-F998-4BA6-BFF8-AC1E45D07D0E}"/>
    <cellStyle name="la22 3 7 2" xfId="10662" xr:uid="{DA8D0F5B-288F-439C-8104-9E7447644E86}"/>
    <cellStyle name="la22 3 8" xfId="10663" xr:uid="{1C3E4A68-0112-4587-A594-E7031E8EE794}"/>
    <cellStyle name="la22 3 8 2" xfId="10664" xr:uid="{ADE18806-EE5C-4791-83E0-5011B5E7B65E}"/>
    <cellStyle name="la22 3 9" xfId="10665" xr:uid="{545915C1-3732-4357-A891-9CAAD685F2B6}"/>
    <cellStyle name="la22 4" xfId="10666" xr:uid="{5B3C27C8-256C-4E25-96D6-6AF4B760BF93}"/>
    <cellStyle name="la22 4 2" xfId="10667" xr:uid="{D2548555-60AE-4A06-B169-40273D6F435D}"/>
    <cellStyle name="la22 4 2 2" xfId="10668" xr:uid="{004DE4B8-B334-4594-9E03-F5280A7AB8F8}"/>
    <cellStyle name="la22 4 2 2 2" xfId="10669" xr:uid="{D241702F-E9DF-4E16-94F7-507C925EFAF6}"/>
    <cellStyle name="la22 4 2 2 2 2" xfId="10670" xr:uid="{999501B5-C54C-45C7-A22B-502F9D700C05}"/>
    <cellStyle name="la22 4 2 2 2 2 2" xfId="10671" xr:uid="{CAE5FFD6-7C2D-4A1D-94C3-042DF7A782F9}"/>
    <cellStyle name="la22 4 2 2 2 3" xfId="10672" xr:uid="{47D65E48-53A0-4725-9A0F-D358BD09E373}"/>
    <cellStyle name="la22 4 2 2 2 3 2" xfId="10673" xr:uid="{56FEF6B7-4E11-45DF-ADCC-5D59D835B1A8}"/>
    <cellStyle name="la22 4 2 2 2 4" xfId="10674" xr:uid="{880A4178-525D-45ED-B955-388F015C5ABC}"/>
    <cellStyle name="la22 4 2 2 2 4 2" xfId="10675" xr:uid="{37A68DD2-1AA0-4005-BCED-C1FF498BD867}"/>
    <cellStyle name="la22 4 2 2 2 5" xfId="10676" xr:uid="{1A410E85-C171-415F-B569-28A979575137}"/>
    <cellStyle name="la22 4 2 2 3" xfId="10677" xr:uid="{E1F36629-06BB-4E67-9D76-B5A7B67C799F}"/>
    <cellStyle name="la22 4 2 2 3 2" xfId="10678" xr:uid="{BDA25173-95C3-408D-996F-71DA7FE3887D}"/>
    <cellStyle name="la22 4 2 2 4" xfId="10679" xr:uid="{4207B614-26D7-4AC8-A1EC-9CFAB47F3C4F}"/>
    <cellStyle name="la22 4 2 2 4 2" xfId="10680" xr:uid="{733185CD-615D-48C5-B8F4-963D08A0CB45}"/>
    <cellStyle name="la22 4 2 2 5" xfId="10681" xr:uid="{80E89DF8-A499-4AD1-8CB1-BB1D19A0A08A}"/>
    <cellStyle name="la22 4 2 2 5 2" xfId="10682" xr:uid="{C192918F-4DE9-4EE1-8F4A-673AA4A91337}"/>
    <cellStyle name="la22 4 2 2 6" xfId="10683" xr:uid="{DA8FB17F-B701-49E8-BF5E-2D77DDF048B0}"/>
    <cellStyle name="la22 4 2 3" xfId="10684" xr:uid="{F06F7972-C118-4B88-924F-2D3CDCE31475}"/>
    <cellStyle name="la22 4 2 3 2" xfId="10685" xr:uid="{853E307A-4D59-489E-9B12-F1772140F82D}"/>
    <cellStyle name="la22 4 2 3 2 2" xfId="10686" xr:uid="{5215129B-8221-46C0-ADC2-227A385BB6E6}"/>
    <cellStyle name="la22 4 2 3 3" xfId="10687" xr:uid="{53BFB4FE-FF2C-48B8-9A3A-C6DFF92748ED}"/>
    <cellStyle name="la22 4 2 3 3 2" xfId="10688" xr:uid="{C992D72E-0751-49E4-9D54-3224C81716E4}"/>
    <cellStyle name="la22 4 2 3 4" xfId="10689" xr:uid="{EE227641-CD81-4C85-8907-12D0346C14ED}"/>
    <cellStyle name="la22 4 2 3 4 2" xfId="10690" xr:uid="{748D1692-9B30-468E-98EB-179B98836291}"/>
    <cellStyle name="la22 4 2 3 5" xfId="10691" xr:uid="{233BCC7D-3C91-402A-9560-1E62D6A25605}"/>
    <cellStyle name="la22 4 2 4" xfId="10692" xr:uid="{75513E1A-42A4-420C-8C78-11D4075BE051}"/>
    <cellStyle name="la22 4 2 4 2" xfId="10693" xr:uid="{F2CDDEBC-80E3-4DF8-8823-3D1CA060696A}"/>
    <cellStyle name="la22 4 2 5" xfId="10694" xr:uid="{C1433B5A-6AEF-4469-856B-123C1B435E03}"/>
    <cellStyle name="la22 4 2 5 2" xfId="10695" xr:uid="{0BF7F49E-3268-4677-A09F-9204BC6D6C15}"/>
    <cellStyle name="la22 4 2 6" xfId="10696" xr:uid="{4CB0905E-A126-4538-B93D-8E03D9AC5E2A}"/>
    <cellStyle name="la22 4 2 6 2" xfId="10697" xr:uid="{3CBA4123-B0DF-4E0A-B5A1-DA92B22A3D5B}"/>
    <cellStyle name="la22 4 2 7" xfId="10698" xr:uid="{9C9B7ED1-6CAC-4BBE-A764-F01C8926D107}"/>
    <cellStyle name="la22 4 3" xfId="10699" xr:uid="{2455687E-2EFC-41AE-9C09-21DBE666C3B0}"/>
    <cellStyle name="la22 4 3 2" xfId="10700" xr:uid="{3E556FAF-9F89-4CCC-8CDC-B82F99A5DD75}"/>
    <cellStyle name="la22 4 3 2 2" xfId="10701" xr:uid="{D584DF8E-555E-4800-81AD-E279248DDEB3}"/>
    <cellStyle name="la22 4 3 2 2 2" xfId="10702" xr:uid="{1825EE01-327E-468A-8C69-EA258F2CEF7A}"/>
    <cellStyle name="la22 4 3 2 3" xfId="10703" xr:uid="{E6F110AB-C049-4694-BFF2-674AB8F05E1B}"/>
    <cellStyle name="la22 4 3 2 3 2" xfId="10704" xr:uid="{F61A16EF-EAB8-4A2E-8B94-120A14590C7F}"/>
    <cellStyle name="la22 4 3 2 4" xfId="10705" xr:uid="{1B179ABA-A902-492E-BD8B-20E73EB9B5CE}"/>
    <cellStyle name="la22 4 3 2 4 2" xfId="10706" xr:uid="{CC063C10-51F4-4459-AB62-D0607E20EC30}"/>
    <cellStyle name="la22 4 3 2 5" xfId="10707" xr:uid="{F1A4C0F6-1B79-43B8-9AF9-85DA2C21DD02}"/>
    <cellStyle name="la22 4 3 3" xfId="10708" xr:uid="{F149C97D-9A21-4B53-B7CE-42CB14316A18}"/>
    <cellStyle name="la22 4 3 3 2" xfId="10709" xr:uid="{BC46DA0F-845D-43E4-90C8-024739D3D73E}"/>
    <cellStyle name="la22 4 3 4" xfId="10710" xr:uid="{5F113D50-9246-459B-B736-86ECE94CCF80}"/>
    <cellStyle name="la22 4 3 4 2" xfId="10711" xr:uid="{EF2D4B26-1601-48D9-BAC6-88C0E773E4AD}"/>
    <cellStyle name="la22 4 3 5" xfId="10712" xr:uid="{4187BB2A-F278-477A-A80C-4A31A283EF93}"/>
    <cellStyle name="la22 4 3 5 2" xfId="10713" xr:uid="{11A8B1D7-D342-4A48-BA03-B1F7561E8200}"/>
    <cellStyle name="la22 4 3 6" xfId="10714" xr:uid="{620EE798-7F8B-4886-A402-9249A5A06938}"/>
    <cellStyle name="la22 4 4" xfId="10715" xr:uid="{3FEF5ACC-8AB4-4D03-9840-3B76502DE74C}"/>
    <cellStyle name="la22 4 4 2" xfId="10716" xr:uid="{49338874-E681-40E7-B5D9-85B2AEDFA075}"/>
    <cellStyle name="la22 4 4 2 2" xfId="10717" xr:uid="{EF1367FC-668A-47C3-A5F5-CEC8A5B39724}"/>
    <cellStyle name="la22 4 4 3" xfId="10718" xr:uid="{C2DDFFA6-D574-497C-9D41-B508B02F43EB}"/>
    <cellStyle name="la22 4 4 3 2" xfId="10719" xr:uid="{1264D645-50F7-40C2-BC7E-272872F13DAD}"/>
    <cellStyle name="la22 4 4 4" xfId="10720" xr:uid="{6B50048F-BDA4-4179-A417-556928DC796C}"/>
    <cellStyle name="la22 4 4 4 2" xfId="10721" xr:uid="{0FC07EC5-C99B-4BEB-8551-47021738B8D3}"/>
    <cellStyle name="la22 4 4 5" xfId="10722" xr:uid="{D71E2CBF-B05C-4FFA-83EE-2DECD6990CA8}"/>
    <cellStyle name="la22 4 5" xfId="10723" xr:uid="{964780B0-42D8-4A4A-88E1-9D1ABA0EE22F}"/>
    <cellStyle name="la22 4 5 2" xfId="10724" xr:uid="{775F140F-8ADB-476D-A963-089CD1572C0F}"/>
    <cellStyle name="la22 4 6" xfId="10725" xr:uid="{096D97C4-0329-472F-A45D-8ECE064F132D}"/>
    <cellStyle name="la22 4 6 2" xfId="10726" xr:uid="{2EF032E6-6ACF-4ACA-B32A-E59DC85A6BDD}"/>
    <cellStyle name="la22 4 7" xfId="10727" xr:uid="{A0F8B123-7130-4527-9FF2-0637B644D382}"/>
    <cellStyle name="la22 4 7 2" xfId="10728" xr:uid="{AA68DD86-E858-446B-B232-BBD814C54CF5}"/>
    <cellStyle name="la22 4 8" xfId="10729" xr:uid="{125DDB95-C82F-4C0D-8C3C-8253FB0A8FC0}"/>
    <cellStyle name="la22 5" xfId="10730" xr:uid="{6DA594AC-B3EB-4BC5-9F48-570FE0CE3045}"/>
    <cellStyle name="la22 5 2" xfId="10731" xr:uid="{DF688C3A-E6EB-4436-A3D8-76EA570BE2FA}"/>
    <cellStyle name="la22 5 2 2" xfId="10732" xr:uid="{D2F423FD-6C8F-4733-BC30-1EBAA24387AD}"/>
    <cellStyle name="la22 5 2 2 2" xfId="10733" xr:uid="{11B2E879-932D-405A-ABA6-42743DB58AE7}"/>
    <cellStyle name="la22 5 2 2 2 2" xfId="10734" xr:uid="{4C38FE31-28ED-4283-8D8F-34F67AEECA17}"/>
    <cellStyle name="la22 5 2 2 3" xfId="10735" xr:uid="{59294B9C-ED1A-4A06-9993-B46FDD296EA5}"/>
    <cellStyle name="la22 5 2 2 3 2" xfId="10736" xr:uid="{F25B1C8C-581F-4C1C-9AB3-F70B0606F28F}"/>
    <cellStyle name="la22 5 2 2 4" xfId="10737" xr:uid="{36644B15-9201-4784-8C08-02744644EAFA}"/>
    <cellStyle name="la22 5 2 2 4 2" xfId="10738" xr:uid="{B7B05DB1-CA9C-442B-83D5-9E3A87F40A67}"/>
    <cellStyle name="la22 5 2 2 5" xfId="10739" xr:uid="{B7CF45B0-3ADB-4EBF-AB6A-DF829870C409}"/>
    <cellStyle name="la22 5 2 3" xfId="10740" xr:uid="{1B920FB0-2200-4E13-9FE4-26BB18A2BA60}"/>
    <cellStyle name="la22 5 2 3 2" xfId="10741" xr:uid="{6FA34AF0-01B2-4798-A99C-7CFA7103E7CC}"/>
    <cellStyle name="la22 5 2 4" xfId="10742" xr:uid="{B57FCEE6-E29E-479C-8B5B-38CA49C1F0D9}"/>
    <cellStyle name="la22 5 2 4 2" xfId="10743" xr:uid="{3D5FFF86-5466-4CEF-867F-B1214AC7E84A}"/>
    <cellStyle name="la22 5 2 5" xfId="10744" xr:uid="{43970A8E-291A-40E8-92EA-24553FF854D4}"/>
    <cellStyle name="la22 5 2 5 2" xfId="10745" xr:uid="{EB222255-C7DB-48E1-A8C2-D5A0F55E09FC}"/>
    <cellStyle name="la22 5 2 6" xfId="10746" xr:uid="{CABDF13D-37FD-4126-8AE0-49BDC5B3B36D}"/>
    <cellStyle name="la22 5 3" xfId="10747" xr:uid="{B8421F0E-B6FC-4801-9261-C8F0A53FA4AC}"/>
    <cellStyle name="la22 5 3 2" xfId="10748" xr:uid="{CBCAD8DB-83F1-45C0-939C-57E2FA2C322D}"/>
    <cellStyle name="la22 5 3 2 2" xfId="10749" xr:uid="{8C4DD4C6-1CC8-49AF-A755-E7C15CB088C0}"/>
    <cellStyle name="la22 5 3 3" xfId="10750" xr:uid="{35DC132B-7CFF-46BF-B9BA-798ABFFDCB9A}"/>
    <cellStyle name="la22 5 3 3 2" xfId="10751" xr:uid="{28AB4017-9A63-4F64-B319-D1B3A12CC3CF}"/>
    <cellStyle name="la22 5 3 4" xfId="10752" xr:uid="{D4930DC4-A299-4631-90DB-5EE75522D55C}"/>
    <cellStyle name="la22 5 3 4 2" xfId="10753" xr:uid="{CA9AA15D-D17E-4A56-937C-6C53A2FEA861}"/>
    <cellStyle name="la22 5 3 5" xfId="10754" xr:uid="{70F38A07-E7BD-4DDA-94B8-C35DE7BA93B3}"/>
    <cellStyle name="la22 5 4" xfId="10755" xr:uid="{085B2EB9-B40F-45E2-89E3-D0ED6E75BE6A}"/>
    <cellStyle name="la22 5 4 2" xfId="10756" xr:uid="{21F2E450-58AA-48F7-AF03-B82DFAE929EB}"/>
    <cellStyle name="la22 5 5" xfId="10757" xr:uid="{7F093215-9C22-4A89-99ED-0CED73BA8F3D}"/>
    <cellStyle name="la22 5 5 2" xfId="10758" xr:uid="{76AAFB2A-B9B2-483E-ABEE-2E03DD470AB5}"/>
    <cellStyle name="la22 5 6" xfId="10759" xr:uid="{FE3E2C11-C75C-4006-8603-DC7D58BFF925}"/>
    <cellStyle name="la22 5 6 2" xfId="10760" xr:uid="{30E5E4EC-F0E4-4867-8F31-76B81B3C939F}"/>
    <cellStyle name="la22 5 7" xfId="10761" xr:uid="{EE717B3E-562A-4408-91E0-72C17D236A6B}"/>
    <cellStyle name="la22 6" xfId="10762" xr:uid="{0DB08803-2F7F-41C0-8DAF-A79FC1C5456B}"/>
    <cellStyle name="la22 6 2" xfId="10763" xr:uid="{7E8A67F5-9CAA-4EDD-957B-1EADF579245D}"/>
    <cellStyle name="la22 6 2 2" xfId="10764" xr:uid="{13332D82-E434-415E-8E1E-724146EE27B7}"/>
    <cellStyle name="la22 6 2 2 2" xfId="10765" xr:uid="{5890AFF8-A1DC-448C-AD76-C4AE9F7C933C}"/>
    <cellStyle name="la22 6 2 3" xfId="10766" xr:uid="{12A0A48D-D8C9-477E-B006-783B48450815}"/>
    <cellStyle name="la22 6 2 3 2" xfId="10767" xr:uid="{34066073-367B-410B-87E3-6865C87DA801}"/>
    <cellStyle name="la22 6 2 4" xfId="10768" xr:uid="{47A9D5B3-A861-4461-AFDE-2F16BAD85FFB}"/>
    <cellStyle name="la22 6 2 4 2" xfId="10769" xr:uid="{EAB9B653-A5F9-4031-989A-075D3967DBFC}"/>
    <cellStyle name="la22 6 2 5" xfId="10770" xr:uid="{017B3EFF-AE55-4EEE-8966-29A006840E77}"/>
    <cellStyle name="la22 6 3" xfId="10771" xr:uid="{1128FB3D-5426-4EDA-8EA2-E8620F8ADAA9}"/>
    <cellStyle name="la22 6 3 2" xfId="10772" xr:uid="{04FE7D9A-09A1-4EDB-9E2D-E13FB294F5A9}"/>
    <cellStyle name="la22 6 4" xfId="10773" xr:uid="{A3FED9DD-92CA-45D4-8B95-3F8E49A88756}"/>
    <cellStyle name="la22 6 4 2" xfId="10774" xr:uid="{C3D239B5-759E-48DA-AE32-14A922EC47BB}"/>
    <cellStyle name="la22 6 5" xfId="10775" xr:uid="{9D645D4E-53A9-4E82-A367-ABEBDD9A3158}"/>
    <cellStyle name="la22 6 5 2" xfId="10776" xr:uid="{E7D732C8-E8F0-4D84-9BD5-366B66FD18B8}"/>
    <cellStyle name="la22 6 6" xfId="10777" xr:uid="{717F2FF5-DD68-40D3-B7B2-6812F9BE055A}"/>
    <cellStyle name="la22 7" xfId="10778" xr:uid="{EEBA8964-6621-4D60-BC15-3F9D6E5A4854}"/>
    <cellStyle name="la22 7 2" xfId="10779" xr:uid="{372DA57B-CABB-493E-8F8A-DBE794414A41}"/>
    <cellStyle name="la22 7 2 2" xfId="10780" xr:uid="{DA1E16E7-8B9A-4B98-AA75-494E30A494C7}"/>
    <cellStyle name="la22 7 3" xfId="10781" xr:uid="{408E4E56-D7F0-45C7-A1C1-726E007B7530}"/>
    <cellStyle name="la22 7 3 2" xfId="10782" xr:uid="{1C0C87B0-5715-4594-AABE-DF157A7EE56F}"/>
    <cellStyle name="la22 7 4" xfId="10783" xr:uid="{AAEF6BF4-D72B-4EF1-90DC-3C9EFFBA704A}"/>
    <cellStyle name="la22 7 4 2" xfId="10784" xr:uid="{23E5BA87-08FA-4259-9CF5-215F4644B6BB}"/>
    <cellStyle name="la22 7 5" xfId="10785" xr:uid="{494E8D01-DD21-45C1-85E4-184CCE6876A8}"/>
    <cellStyle name="la22 8" xfId="10786" xr:uid="{CEFB2E55-57CF-42A2-BA49-500546DB49A2}"/>
    <cellStyle name="la22 8 2" xfId="10787" xr:uid="{C2F4E720-AD2E-4483-86DE-DD333A238B0A}"/>
    <cellStyle name="la22 9" xfId="10788" xr:uid="{785E89A1-B324-4782-BE31-615316139220}"/>
    <cellStyle name="la22 9 2" xfId="10789" xr:uid="{02A37660-6170-42EE-BB28-661D05020365}"/>
    <cellStyle name="Label" xfId="1049" xr:uid="{0B4ACD61-A605-4E04-B86B-59E6793C5866}"/>
    <cellStyle name="leftStyle" xfId="1050" xr:uid="{C2539CEA-3F2F-4560-8FE8-FE2579D98B8A}"/>
    <cellStyle name="Limpo" xfId="1051" xr:uid="{DA8B6500-637A-48DE-9336-6A24F610EB70}"/>
    <cellStyle name="Line" xfId="1052" xr:uid="{0CD1FB59-279A-415C-A381-C911CD1626F8}"/>
    <cellStyle name="Link" xfId="1053" xr:uid="{1C94DE64-6C16-4C6D-8A95-3AC135FD2396}"/>
    <cellStyle name="Link 2" xfId="10790" xr:uid="{D51A87EE-3C50-46E7-AAE6-BD493E82E089}"/>
    <cellStyle name="Link 3" xfId="10791" xr:uid="{9EB3DC46-B36E-4226-A9CA-BFA4E475C6C4}"/>
    <cellStyle name="Linked Cell" xfId="10792" xr:uid="{F6887CFA-4CEE-457D-8ACF-933A6BADB0C0}"/>
    <cellStyle name="Linked Cell 2" xfId="10793" xr:uid="{05679636-4275-440E-A29C-86541B487175}"/>
    <cellStyle name="m" xfId="1054" xr:uid="{4FA3D69B-E4BF-48E8-BF3D-5E618D9AF33F}"/>
    <cellStyle name="M S SANS SERIF" xfId="1055" xr:uid="{6BC0976B-55AA-49AD-A8C8-9F07F22E13FC}"/>
    <cellStyle name="M S SANS SERIF 2" xfId="1056" xr:uid="{F02C0069-1843-4892-B638-872502177494}"/>
    <cellStyle name="m$" xfId="1057" xr:uid="{CA8A9FDD-2893-48B5-B2F1-A7B325AA55FF}"/>
    <cellStyle name="m$ 2" xfId="1058" xr:uid="{6D4112A9-C295-4B4A-9FCA-2EE1EB5A6286}"/>
    <cellStyle name="m$ 2 2" xfId="1059" xr:uid="{5F531D2A-086A-4E69-ABEE-25F4DD2F0FDD}"/>
    <cellStyle name="m$ 3" xfId="1060" xr:uid="{183F864F-90CA-4C9B-A70F-39BBA7DFFA83}"/>
    <cellStyle name="m$ 3 2" xfId="1061" xr:uid="{F2AA8551-367D-4720-B661-C827A486FB13}"/>
    <cellStyle name="m$ 4" xfId="1062" xr:uid="{75E38760-220B-428A-B747-A434A48AB4EB}"/>
    <cellStyle name="m_AVP" xfId="1063" xr:uid="{7A81F640-1711-4583-A69F-448BB9BB198F}"/>
    <cellStyle name="m_AVP 2" xfId="1064" xr:uid="{29890FCA-B08E-4E3E-878C-FE6EDCD10276}"/>
    <cellStyle name="m_AVP 2 2" xfId="1065" xr:uid="{0176213F-FF6D-4648-823D-B8D23FAC60EA}"/>
    <cellStyle name="m_AVP 3" xfId="1066" xr:uid="{3979735B-7785-4F0F-945C-137A3B166D16}"/>
    <cellStyle name="m_AVP 3 2" xfId="1067" xr:uid="{F2588A5E-24C9-47ED-B6BC-49A7A0E30A59}"/>
    <cellStyle name="m_AVP 4" xfId="1068" xr:uid="{32C7C9FE-1D1F-4BC1-A402-32BFE2B3A6A0}"/>
    <cellStyle name="m_Disc Analysis" xfId="1069" xr:uid="{C054A5B5-854D-495C-828E-7F39A7E95667}"/>
    <cellStyle name="m_Disc Analysis 2" xfId="1070" xr:uid="{04220318-E280-43E8-A496-0F4E22734AB1}"/>
    <cellStyle name="m_Disc Analysis 2 2" xfId="1071" xr:uid="{DEE65B90-988F-4377-96D5-AF1D9EE4092E}"/>
    <cellStyle name="m_Disc Analysis 3" xfId="1072" xr:uid="{3572B9F1-7AF1-4946-B1BB-1D294A9BCA8F}"/>
    <cellStyle name="m_Disc Analysis 3 2" xfId="1073" xr:uid="{31FD2AA9-1F84-41ED-BF16-30BB4ADC2221}"/>
    <cellStyle name="m_Disc Analysis 4" xfId="1074" xr:uid="{3FC9986D-59A5-4FCE-894A-440CCDDF755F}"/>
    <cellStyle name="m_LP Chart" xfId="1075" xr:uid="{6AFF2A41-DD40-4360-AEBC-A3F528386281}"/>
    <cellStyle name="m_Merg Cons" xfId="1076" xr:uid="{F2B255F6-429C-4CEC-A52B-616030E3A00F}"/>
    <cellStyle name="m_Merg Cons 2" xfId="1077" xr:uid="{B71E5680-060D-458C-B9BB-D37CC07F69CE}"/>
    <cellStyle name="m_Merg Cons 2 2" xfId="1078" xr:uid="{AEE25021-4839-4F25-A8A8-A51AC1D72D95}"/>
    <cellStyle name="m_Merg Cons 3" xfId="1079" xr:uid="{EF555A47-9F3F-4C5D-BC5A-2C6DC09DD995}"/>
    <cellStyle name="m_Merg Cons 3 2" xfId="1080" xr:uid="{0EDF4C61-EB7C-4D9F-953D-2C5781231220}"/>
    <cellStyle name="m_Merg Cons 4" xfId="1081" xr:uid="{3EE3439E-7FA7-42AF-BD18-ACDBF10FC38F}"/>
    <cellStyle name="m_Proj10" xfId="1082" xr:uid="{3815C82A-5A48-458B-BF71-67A0F3EF69ED}"/>
    <cellStyle name="m_Proj10_AVP" xfId="1083" xr:uid="{DBE9041B-075F-401B-9DFB-F9906E7CCDAD}"/>
    <cellStyle name="m_Proj10_AVP 2" xfId="1084" xr:uid="{0C6DC0C8-862D-42F8-B00C-AA073C4AB905}"/>
    <cellStyle name="m_Proj10_AVP 2 2" xfId="1085" xr:uid="{AEE9E1EE-CE2C-4E98-A314-624A2BFC632D}"/>
    <cellStyle name="m_Proj10_AVP 3" xfId="1086" xr:uid="{1435E2BD-A065-404E-BAE1-F47D552E8602}"/>
    <cellStyle name="m_Proj10_AVP 3 2" xfId="1087" xr:uid="{BE13B1EE-1B42-49E6-8460-78BFC7DAB23F}"/>
    <cellStyle name="m_Proj10_AVP 4" xfId="1088" xr:uid="{A13077F0-590B-4FE0-80D2-075B6C35ECA2}"/>
    <cellStyle name="m_Proj10_Disc Analysis" xfId="1089" xr:uid="{26E50F8B-1BCE-4FB8-A63A-238C9FA9B8FD}"/>
    <cellStyle name="m_Proj10_Disc Analysis 2" xfId="1090" xr:uid="{AAAE73DC-0CAD-47E9-AD77-323038492ED6}"/>
    <cellStyle name="m_Proj10_Disc Analysis 2 2" xfId="1091" xr:uid="{7A1E204C-4141-4480-88B1-7B30618B5315}"/>
    <cellStyle name="m_Proj10_Disc Analysis 3" xfId="1092" xr:uid="{441332F2-15BF-4788-BE88-70C04A3D0B02}"/>
    <cellStyle name="m_Proj10_Disc Analysis 3 2" xfId="1093" xr:uid="{FE639837-D6CD-4009-B213-E3D87C15F80D}"/>
    <cellStyle name="m_Proj10_Disc Analysis 4" xfId="1094" xr:uid="{9FD832E3-E889-4BE9-A582-8789774F1C50}"/>
    <cellStyle name="m_Proj10_LP Chart" xfId="1095" xr:uid="{C5017501-8584-44EB-9763-05E179CF7CA6}"/>
    <cellStyle name="m_Proj10_Merg Cons" xfId="1096" xr:uid="{EF9E5CB9-EEE5-4D0E-9665-AAC049C1BAC9}"/>
    <cellStyle name="m_Proj10_Merg Cons 2" xfId="1097" xr:uid="{175BCA13-0330-401A-A05E-632EF5BBE4BC}"/>
    <cellStyle name="m_Proj10_Merg Cons 2 2" xfId="1098" xr:uid="{32F41FBA-4D75-4A55-B654-F9F2F435C260}"/>
    <cellStyle name="m_Proj10_Merg Cons 3" xfId="1099" xr:uid="{F68CA583-21ED-4802-8130-D8247F796A81}"/>
    <cellStyle name="m_Proj10_Merg Cons 3 2" xfId="1100" xr:uid="{77F38754-EB1D-441D-9040-D6CA5176A752}"/>
    <cellStyle name="m_Proj10_Merg Cons 4" xfId="1101" xr:uid="{D215FA4F-EB3F-469F-AE55-63A158979B0E}"/>
    <cellStyle name="m_Proj10_Sensitivity" xfId="1102" xr:uid="{2ECADCAA-FD94-49EF-9EFC-E5AC9188B272}"/>
    <cellStyle name="m_Proj10_Sensitivity 2" xfId="1103" xr:uid="{0E84B740-CA9E-42DF-890B-06B8F82981EC}"/>
    <cellStyle name="m_Proj10_Sensitivity 2 2" xfId="1104" xr:uid="{76A073AE-8622-4C58-8F5D-C203B7877B6D}"/>
    <cellStyle name="m_Proj10_Sensitivity 3" xfId="1105" xr:uid="{EE32236A-A6E7-4A4A-AD69-ED01BCEC18D4}"/>
    <cellStyle name="m_Proj10_Sensitivity 3 2" xfId="1106" xr:uid="{B1B2BFBC-33A3-4CAA-BD45-A9174DE46EB8}"/>
    <cellStyle name="m_Proj10_Sensitivity 4" xfId="1107" xr:uid="{4FA10C0E-D0D8-4D67-B506-61BA0C4A8EF3}"/>
    <cellStyle name="m_Proj10_show-hold" xfId="1108" xr:uid="{8243EF30-BE20-443F-AE08-C9F87904BFBB}"/>
    <cellStyle name="m_Proj10_show-hold 2" xfId="1109" xr:uid="{2F23A383-428B-40E1-99FE-89B1897FED9B}"/>
    <cellStyle name="m_Proj10_show-hold 2 2" xfId="1110" xr:uid="{0BC1E495-7000-4F16-BC2D-07E7372D0675}"/>
    <cellStyle name="m_Proj10_show-hold 3" xfId="1111" xr:uid="{08B122A4-3084-49B2-A809-5DFAA543E2F9}"/>
    <cellStyle name="m_Proj10_show-hold 3 2" xfId="1112" xr:uid="{DA6090A8-4E20-434D-912A-00CDDCB36DAC}"/>
    <cellStyle name="m_Proj10_show-hold 4" xfId="1113" xr:uid="{F7F04D75-1431-4D62-AD37-09E832E65904}"/>
    <cellStyle name="m_Proj10_WACC-CableCar" xfId="1114" xr:uid="{56E3FA11-8EEE-43C2-9F42-42D084780731}"/>
    <cellStyle name="m_Proj10_WACC-RAD (2)" xfId="1115" xr:uid="{D7D2822E-2ABC-4EC1-AC9D-7C51A1F78C30}"/>
    <cellStyle name="m_Sensitivity" xfId="1116" xr:uid="{5AD941A8-DEA8-40AB-A829-9BBD47949484}"/>
    <cellStyle name="m_Sensitivity 2" xfId="1117" xr:uid="{E77B7A64-441B-4CD1-AD75-60A53597F997}"/>
    <cellStyle name="m_Sensitivity 2 2" xfId="1118" xr:uid="{5BCCFC5D-DDDB-46DD-B0B6-3ED9084C80E2}"/>
    <cellStyle name="m_Sensitivity 3" xfId="1119" xr:uid="{FEDC0EE8-D644-4FC4-89C3-6E88E763B8B3}"/>
    <cellStyle name="m_Sensitivity 3 2" xfId="1120" xr:uid="{D998B7EF-0164-4282-851E-ACAECEE22BBF}"/>
    <cellStyle name="m_Sensitivity 4" xfId="1121" xr:uid="{C8C57D5F-978A-4946-8381-8D9E95732F50}"/>
    <cellStyle name="m_show-hold" xfId="1122" xr:uid="{0EECC27E-4C8C-4FEF-8D1D-7E6272FB389A}"/>
    <cellStyle name="m_show-hold 2" xfId="1123" xr:uid="{C05E31EE-289C-4C5C-9535-B4DB568C11B5}"/>
    <cellStyle name="m_show-hold 2 2" xfId="1124" xr:uid="{89FE1DC2-561C-4BBC-B2E0-02A8E652FAE4}"/>
    <cellStyle name="m_show-hold 3" xfId="1125" xr:uid="{50916305-8C8C-4F82-AB7C-FB4227AB2EC0}"/>
    <cellStyle name="m_show-hold 3 2" xfId="1126" xr:uid="{69ADFC41-0169-4100-B645-2ED5CD85B52E}"/>
    <cellStyle name="m_show-hold 4" xfId="1127" xr:uid="{98F7AB4F-DFF1-4A03-B10A-FF4450FC65A7}"/>
    <cellStyle name="m_WACC-CableCar" xfId="1128" xr:uid="{BD0FB4CF-FEBF-459D-A0C6-E03969DBCF4F}"/>
    <cellStyle name="m_WACC-RAD (2)" xfId="1129" xr:uid="{4B8B44FA-27BD-4FD7-8115-E8768EECE92F}"/>
    <cellStyle name="MacroCode" xfId="1130" xr:uid="{888CCF88-F0DE-41F2-A3FD-003A3E34BC1D}"/>
    <cellStyle name="MainHead" xfId="10794" xr:uid="{CF8344CD-081C-432C-9506-F873F6A11706}"/>
    <cellStyle name="Margin" xfId="1131" xr:uid="{303A6E2E-DB42-42AA-A4B5-D2C9BBE54159}"/>
    <cellStyle name="MatrizDados" xfId="1132" xr:uid="{01A42A78-D929-4D69-9F17-593DD899664C}"/>
    <cellStyle name="MatrizDados 2" xfId="10795" xr:uid="{854CD164-9C79-42B6-AACB-62889533DF22}"/>
    <cellStyle name="MatrizDados 2 2" xfId="10796" xr:uid="{3BCE93D7-0C6D-4F75-B40D-4E9C70B424C4}"/>
    <cellStyle name="MatrizDados 3" xfId="10797" xr:uid="{CFAF32AF-3014-48FB-97EF-0526CCA55A39}"/>
    <cellStyle name="MatrizDados 3 2" xfId="10798" xr:uid="{57523E38-5576-483D-8BF1-BD373310AE96}"/>
    <cellStyle name="MatrizDados 4" xfId="10799" xr:uid="{525FEBDD-4A85-400C-99E3-DC3A3339BED0}"/>
    <cellStyle name="MENU" xfId="10800" xr:uid="{EC10A46F-61A7-4F14-BFF1-BBDF4DF3D39D}"/>
    <cellStyle name="měny_Business Plan MCE" xfId="1133" xr:uid="{0994707B-2A79-4A84-B29D-A813742F1D72}"/>
    <cellStyle name="mes" xfId="10801" xr:uid="{F8E58AE2-2580-4D6F-9D0B-100C22CD0FD9}"/>
    <cellStyle name="Meses" xfId="1134" xr:uid="{58694D8B-3ECA-45D1-87B3-B7A7C6F405AB}"/>
    <cellStyle name="Meses 2" xfId="10802" xr:uid="{6BABFB04-B0B3-498B-81B8-F349CDFB00AA}"/>
    <cellStyle name="Meses 3" xfId="10803" xr:uid="{0A1B8519-A71F-455D-BC62-3FFF187B1A22}"/>
    <cellStyle name="meu" xfId="10804" xr:uid="{7EB2F06D-F556-4922-8F84-FD98D3AC5F39}"/>
    <cellStyle name="Migliaia (0)" xfId="10805" xr:uid="{01D75B23-2ECE-41FF-8674-D10DC6F8DAC5}"/>
    <cellStyle name="Migliaia_3.2.2QUITO" xfId="10806" xr:uid="{BCCC6A05-3D9F-44A8-8637-6C224BB7D76E}"/>
    <cellStyle name="Mike" xfId="1135" xr:uid="{45CFB52F-B291-4E18-B323-83D92B1C8639}"/>
    <cellStyle name="Milhar" xfId="10807" xr:uid="{6203D07D-8F23-4D51-A13B-3543A76F712D}"/>
    <cellStyle name="Milhar 2" xfId="10808" xr:uid="{0A6CB769-E774-4B83-B979-43FA8DA2E985}"/>
    <cellStyle name="Millares [0]_10 AVERIAS MASIVAS + ANT" xfId="1136" xr:uid="{64319674-E6AA-476F-BCA0-32A4C1907D28}"/>
    <cellStyle name="Millares_10 AVERIAS MASIVAS + ANT" xfId="1137" xr:uid="{357FEC62-7353-4565-96BE-7802ABB48A3E}"/>
    <cellStyle name="Milliers [0]_amortissement" xfId="1138" xr:uid="{848B30EA-DC66-4FD2-B09F-D3236A135746}"/>
    <cellStyle name="Milliers_amortissement" xfId="1139" xr:uid="{4450ADC7-9EC3-49CF-B75B-3ACF248A9380}"/>
    <cellStyle name="MLComma0" xfId="1140" xr:uid="{25552454-755E-4165-B76E-BF20F6C1D62C}"/>
    <cellStyle name="MLDollar0" xfId="1141" xr:uid="{B8B63B39-19C0-46DE-BDE5-55F08D300233}"/>
    <cellStyle name="MLDollar0 2" xfId="1142" xr:uid="{816D8819-7ECB-41C8-8AE1-6DE0CE963DE6}"/>
    <cellStyle name="MLDollar0 2 2" xfId="1143" xr:uid="{508F9265-DEF0-4D63-9643-42F9570BD338}"/>
    <cellStyle name="MLDollar0 3" xfId="1144" xr:uid="{7AE67FF6-6ED0-4F8A-BDFB-21AA9BBD348E}"/>
    <cellStyle name="MLDollar0 3 2" xfId="1145" xr:uid="{A239036B-99AB-429A-A139-D10FAAC899F5}"/>
    <cellStyle name="MLDollar0 4" xfId="1146" xr:uid="{F83E2540-ABF0-45CE-BC51-E9D85FB19CBF}"/>
    <cellStyle name="MLEuro0" xfId="1147" xr:uid="{3EB55C36-32C3-4453-A80D-F219192D5C3B}"/>
    <cellStyle name="MLEuro0 2" xfId="1148" xr:uid="{72D183E6-9E64-42CC-887F-6AAB80C32C8D}"/>
    <cellStyle name="MLEuro0 2 2" xfId="1149" xr:uid="{A1AE256F-DD92-49BF-BE11-8FEC41A98CAE}"/>
    <cellStyle name="MLEuro0 3" xfId="1150" xr:uid="{124FCAD3-56D0-4881-A197-0E81A36A0AE9}"/>
    <cellStyle name="MLEuro0 3 2" xfId="1151" xr:uid="{05AC1C85-C5E9-45C3-9406-4795AE2E44F0}"/>
    <cellStyle name="MLEuro0 4" xfId="1152" xr:uid="{B952886D-5F20-4A59-A535-5093CF2A134C}"/>
    <cellStyle name="MLHeaderSection" xfId="1153" xr:uid="{4A66F328-45F2-4F2B-8191-C6AD4A4364F2}"/>
    <cellStyle name="MLMultiple0" xfId="1154" xr:uid="{EDA9CA46-F2F6-434A-8E37-36C1EA4092B3}"/>
    <cellStyle name="MLMultiple0 2" xfId="1155" xr:uid="{AFBB1C1D-DCA0-4394-BF83-B58498A7900B}"/>
    <cellStyle name="MLMultiple0 2 2" xfId="1156" xr:uid="{64EC5A9D-8967-4C0C-BB35-71B8FA25ADF1}"/>
    <cellStyle name="MLMultiple0 3" xfId="1157" xr:uid="{3AB9FA05-70DD-4A97-88E2-39505E06FB90}"/>
    <cellStyle name="MLMultiple0 3 2" xfId="1158" xr:uid="{2691B126-1F6D-4171-BDD1-12C124BCC0EA}"/>
    <cellStyle name="MLMultiple0 4" xfId="1159" xr:uid="{B335DDF3-9E99-429A-9735-50404BB17414}"/>
    <cellStyle name="MLPercent0" xfId="1160" xr:uid="{CE0D8C37-9166-47BF-94A7-5533B5D5EC18}"/>
    <cellStyle name="MLPound0" xfId="1161" xr:uid="{97A52A57-3FB7-4EE2-86D7-07454D78A1D2}"/>
    <cellStyle name="MLPound0 2" xfId="1162" xr:uid="{157D2255-BDC7-411D-9D1A-09F0A0139F8B}"/>
    <cellStyle name="MLPound0 2 2" xfId="1163" xr:uid="{807A0D51-43E0-4A5D-9697-9CEE40C0CE7A}"/>
    <cellStyle name="MLPound0 3" xfId="1164" xr:uid="{3242EE21-E685-4B22-AA78-3562E796317C}"/>
    <cellStyle name="MLPound0 3 2" xfId="1165" xr:uid="{2C20F715-7C6D-4351-8AD5-B306F92398E1}"/>
    <cellStyle name="MLPound0 4" xfId="1166" xr:uid="{4493EC13-546F-4E00-AA5E-1A1B39D27B5A}"/>
    <cellStyle name="MLYen0" xfId="1167" xr:uid="{0D0232BC-2E2E-4628-A0AF-5B4EA7380089}"/>
    <cellStyle name="MLYen0 2" xfId="1168" xr:uid="{32E2DED9-C27B-4957-ACD9-190A9F53BF1B}"/>
    <cellStyle name="MLYen0 2 2" xfId="1169" xr:uid="{17831B1C-173B-4705-BBAD-620B91787631}"/>
    <cellStyle name="MLYen0 3" xfId="1170" xr:uid="{24DBE627-BC8A-4FC2-8EBF-DBB946C4D189}"/>
    <cellStyle name="MLYen0 3 2" xfId="1171" xr:uid="{08C2C754-271D-496F-9CFB-7C765B7467E2}"/>
    <cellStyle name="MLYen0 4" xfId="1172" xr:uid="{A41FC3D8-6B0F-4A56-A951-47EBAF235EBD}"/>
    <cellStyle name="mm" xfId="1173" xr:uid="{9AAB4708-D63C-47EF-9F61-9E968411889D}"/>
    <cellStyle name="Moeda" xfId="2" builtinId="4"/>
    <cellStyle name="Moeda 11" xfId="10809" xr:uid="{E3934FEA-9B28-4750-ABE0-498124CCBFCF}"/>
    <cellStyle name="Moeda 2" xfId="1174" xr:uid="{0FB4AFA3-B8FE-44D6-B72C-BF6F4792476B}"/>
    <cellStyle name="Moeda 2 10" xfId="10810" xr:uid="{4FB50F8E-B775-4D4B-90FF-E095F600099D}"/>
    <cellStyle name="Moeda 2 11" xfId="10811" xr:uid="{7ABDACBE-DDD4-45D1-8CD4-1433A467D13F}"/>
    <cellStyle name="Moeda 2 12" xfId="10812" xr:uid="{BD6B2A40-C6DB-42B3-BA2C-BADF2E7C23C7}"/>
    <cellStyle name="Moeda 2 13" xfId="10813" xr:uid="{ACFB1F44-91D9-42C2-90D5-C7C7E6824234}"/>
    <cellStyle name="Moeda 2 14" xfId="10814" xr:uid="{F17899BE-4F1D-4511-8D4E-B3607E003992}"/>
    <cellStyle name="Moeda 2 15" xfId="10815" xr:uid="{95323238-2FBC-4694-A761-ED8E99E3C5F9}"/>
    <cellStyle name="Moeda 2 16" xfId="10816" xr:uid="{A74BFD50-D69B-4CA3-A366-E441B2198F83}"/>
    <cellStyle name="Moeda 2 17" xfId="10817" xr:uid="{5D8DD1F7-B2A9-42ED-9B0A-8ECF572405D9}"/>
    <cellStyle name="Moeda 2 18" xfId="10818" xr:uid="{6A1249FB-35B4-41C5-B069-D3AE69A5B693}"/>
    <cellStyle name="Moeda 2 19" xfId="10819" xr:uid="{926DAF6E-886A-4B44-BEEA-88FF0D00C629}"/>
    <cellStyle name="Moeda 2 2" xfId="1175" xr:uid="{7AF6BF05-CE62-4510-804F-36BAE9F042CD}"/>
    <cellStyle name="Moeda 2 2 2" xfId="1176" xr:uid="{6AC936A3-AC7D-4893-A140-0F25E0558C3A}"/>
    <cellStyle name="Moeda 2 2 2 2" xfId="10820" xr:uid="{A837A495-8FA6-4AE7-973B-F447F0240531}"/>
    <cellStyle name="Moeda 2 2 3" xfId="1177" xr:uid="{80E53FAB-08BC-4D74-9EA3-07EEDFDCBE41}"/>
    <cellStyle name="Moeda 2 2_~6826554" xfId="10821" xr:uid="{5AE93620-EB64-4829-8C15-9D4C52DD0BE5}"/>
    <cellStyle name="Moeda 2 20" xfId="10822" xr:uid="{87DBA317-1DD1-4937-B110-804DDC87E741}"/>
    <cellStyle name="Moeda 2 21" xfId="10823" xr:uid="{E639A85C-94BD-440A-9978-4F7E72C6BE18}"/>
    <cellStyle name="Moeda 2 22" xfId="10824" xr:uid="{FEB7A6A7-86D8-414C-A24B-0115982A9D49}"/>
    <cellStyle name="Moeda 2 23" xfId="10825" xr:uid="{1989FE19-150A-451A-99A7-6AB99993A7AD}"/>
    <cellStyle name="Moeda 2 24" xfId="10826" xr:uid="{E6CF1B91-86C4-4519-A1B6-74000B1CB87E}"/>
    <cellStyle name="Moeda 2 25" xfId="10827" xr:uid="{07C3A6C1-F735-4E8E-991B-56F825E0C904}"/>
    <cellStyle name="Moeda 2 26" xfId="10828" xr:uid="{B5867ED3-70F4-44D6-8730-9B18C742C6D4}"/>
    <cellStyle name="Moeda 2 27" xfId="10829" xr:uid="{414084FE-C1A8-4BD9-931D-0349B2D01FF3}"/>
    <cellStyle name="Moeda 2 28" xfId="10830" xr:uid="{E7859766-C661-4B32-A587-0DDD47BEBC63}"/>
    <cellStyle name="Moeda 2 29" xfId="10831" xr:uid="{5D165A33-5481-49CB-82A8-3096927CDDC6}"/>
    <cellStyle name="Moeda 2 3" xfId="1178" xr:uid="{22F8F164-70F9-4C7D-9119-A3198D226CF1}"/>
    <cellStyle name="Moeda 2 3 2" xfId="1179" xr:uid="{AC620B24-54BC-4236-A969-9C1EE88D2D87}"/>
    <cellStyle name="Moeda 2 30" xfId="10832" xr:uid="{35165EDA-5B47-4A8C-AE99-8E26B38268C4}"/>
    <cellStyle name="Moeda 2 31" xfId="10833" xr:uid="{A0507CA2-2704-4C14-9609-7CCB95D996A8}"/>
    <cellStyle name="Moeda 2 32" xfId="10834" xr:uid="{2A26052E-9BEC-42F1-AAC9-41C719CBC6F4}"/>
    <cellStyle name="Moeda 2 33" xfId="10835" xr:uid="{17652B2D-F907-4BB8-BCCA-4C686E78FF36}"/>
    <cellStyle name="Moeda 2 34" xfId="10836" xr:uid="{121741DF-BA2B-4B97-B0F4-EBCB81A25A12}"/>
    <cellStyle name="Moeda 2 35" xfId="10837" xr:uid="{67068C3C-4B48-4E6E-B68C-E0C96D0C9975}"/>
    <cellStyle name="Moeda 2 36" xfId="10838" xr:uid="{AEA76437-B623-43C7-B09D-E40F0EF98D68}"/>
    <cellStyle name="Moeda 2 37" xfId="10839" xr:uid="{3C9AEF81-D064-43DB-BEE5-226CA09A2BA0}"/>
    <cellStyle name="Moeda 2 38" xfId="10840" xr:uid="{BD10FA9E-1893-4594-8F8C-FFF9C3EA8242}"/>
    <cellStyle name="Moeda 2 39" xfId="10841" xr:uid="{14D846A8-DAB6-4F05-A4AB-C274C381B921}"/>
    <cellStyle name="Moeda 2 4" xfId="1180" xr:uid="{67A2C858-FDCF-4D59-BCCA-F9BF723367AD}"/>
    <cellStyle name="Moeda 2 4 2" xfId="1181" xr:uid="{AE20439D-F683-420F-B60A-C30889A840FB}"/>
    <cellStyle name="Moeda 2 4 3" xfId="10842" xr:uid="{1618EE0F-F5F0-4D33-A066-BBF01E68952A}"/>
    <cellStyle name="Moeda 2 40" xfId="10843" xr:uid="{40F92962-2A9E-4029-8769-E7F2358A6A94}"/>
    <cellStyle name="Moeda 2 41" xfId="10844" xr:uid="{54BA4F8A-A723-4B20-AC03-B4087F964162}"/>
    <cellStyle name="Moeda 2 42" xfId="10845" xr:uid="{86274D4F-4EE1-4F83-9617-BDCADB1612F7}"/>
    <cellStyle name="Moeda 2 43" xfId="10846" xr:uid="{8A22AC25-7A8F-437F-A967-5021D0444D7F}"/>
    <cellStyle name="Moeda 2 44" xfId="10847" xr:uid="{6001D530-44E7-44DF-9A0D-E56F4B83B575}"/>
    <cellStyle name="Moeda 2 45" xfId="10848" xr:uid="{A4033A21-9DF2-429B-8104-D7EF0995DA6B}"/>
    <cellStyle name="Moeda 2 46" xfId="10849" xr:uid="{C3D728D4-FD6F-4A74-9108-47BE7A93EE00}"/>
    <cellStyle name="Moeda 2 47" xfId="10850" xr:uid="{AC3B0B5E-0B9F-4A0F-818E-4A5A38B572AB}"/>
    <cellStyle name="Moeda 2 48" xfId="10851" xr:uid="{156C8648-7FDB-445C-BCEF-F35660C23FB0}"/>
    <cellStyle name="Moeda 2 49" xfId="10852" xr:uid="{59D9D868-A94D-4583-AD31-6F6E079B309B}"/>
    <cellStyle name="Moeda 2 5" xfId="1182" xr:uid="{7FDB724C-1274-4FA6-B327-2E0AE094D123}"/>
    <cellStyle name="Moeda 2 5 2" xfId="10853" xr:uid="{38315703-D3CE-40E2-927B-1747F6CE86C1}"/>
    <cellStyle name="Moeda 2 50" xfId="10854" xr:uid="{CA6CC26A-8FE9-4DF2-B1DA-BB244C3169BE}"/>
    <cellStyle name="Moeda 2 51" xfId="10855" xr:uid="{1336ABBC-54D2-4C67-AE78-08E7924E1CA5}"/>
    <cellStyle name="Moeda 2 52" xfId="10856" xr:uid="{0C40B781-52EE-4DE9-9763-F5740AADCCAD}"/>
    <cellStyle name="Moeda 2 53" xfId="10857" xr:uid="{DE065F58-8A87-4812-AD67-9EC6A5E97ABB}"/>
    <cellStyle name="Moeda 2 54" xfId="10858" xr:uid="{1462CD43-C799-4B2C-9DDF-A438C694CB8C}"/>
    <cellStyle name="Moeda 2 55" xfId="10859" xr:uid="{9EB721CB-85C8-45DC-B4EA-1F6EA8AED1B0}"/>
    <cellStyle name="Moeda 2 56" xfId="10860" xr:uid="{B930EDE9-F171-4434-B2A5-B64F1E1FE38C}"/>
    <cellStyle name="Moeda 2 57" xfId="10861" xr:uid="{8209C725-2ACB-43B3-B3BF-BAFDB43FE9CC}"/>
    <cellStyle name="Moeda 2 58" xfId="10862" xr:uid="{EFC9CA50-F221-46B5-970D-65A5B1307842}"/>
    <cellStyle name="Moeda 2 59" xfId="10863" xr:uid="{77BFE9CC-EC89-47B5-95E9-6D51156601FC}"/>
    <cellStyle name="Moeda 2 6" xfId="10864" xr:uid="{AB9FBEF2-02EF-40A6-B696-E3A61605D5E9}"/>
    <cellStyle name="Moeda 2 6 2" xfId="10865" xr:uid="{B82B00A8-C492-48F7-A2F6-A7747983C538}"/>
    <cellStyle name="Moeda 2 60" xfId="10866" xr:uid="{9ED01DC9-B138-46AA-ACA9-581165626706}"/>
    <cellStyle name="Moeda 2 61" xfId="10867" xr:uid="{DF3C0E4C-9BF2-4BBE-9CB1-A42FED085CBE}"/>
    <cellStyle name="Moeda 2 62" xfId="10868" xr:uid="{D310D16C-CD3A-4C0D-92F7-051524E638EF}"/>
    <cellStyle name="Moeda 2 63" xfId="10869" xr:uid="{FA24E366-426F-4633-8729-465FF1950461}"/>
    <cellStyle name="Moeda 2 64" xfId="10870" xr:uid="{D2251E22-FA0D-49A4-8C98-B8E73682DA2E}"/>
    <cellStyle name="Moeda 2 65" xfId="10871" xr:uid="{A679D87A-F0A4-4CEA-8735-1117BF12C00C}"/>
    <cellStyle name="Moeda 2 66" xfId="10872" xr:uid="{D584B7C9-54FC-490F-8FFD-D73322C147FE}"/>
    <cellStyle name="Moeda 2 67" xfId="10873" xr:uid="{E25C190F-F0EC-41F6-BE18-BB44B6B46871}"/>
    <cellStyle name="Moeda 2 68" xfId="10874" xr:uid="{BDD4D317-1965-46DA-9471-415174ABE76A}"/>
    <cellStyle name="Moeda 2 69" xfId="10875" xr:uid="{4D11A931-8DFE-411A-9D22-C9ADE144E4DC}"/>
    <cellStyle name="Moeda 2 7" xfId="10876" xr:uid="{786C9A07-84EB-4361-B269-7AD9F95FC2F6}"/>
    <cellStyle name="Moeda 2 7 2" xfId="10877" xr:uid="{8040B250-C78D-449A-A185-FB57803DBB5D}"/>
    <cellStyle name="Moeda 2 70" xfId="10878" xr:uid="{2E3B3C00-ACD3-49D7-ABDF-D76B4C8BB493}"/>
    <cellStyle name="Moeda 2 71" xfId="10879" xr:uid="{64EBAE66-3BDC-4083-AE09-6C2E8CE4B2C1}"/>
    <cellStyle name="Moeda 2 72" xfId="10880" xr:uid="{11C2ECD6-B53E-4143-9837-ED90B6C02A5C}"/>
    <cellStyle name="Moeda 2 73" xfId="10881" xr:uid="{C3F75D68-BEDE-422F-9323-E07724079D9F}"/>
    <cellStyle name="Moeda 2 74" xfId="10882" xr:uid="{712F594D-F997-49C2-8B3C-A7233BC1248B}"/>
    <cellStyle name="Moeda 2 75" xfId="10883" xr:uid="{90F9BC29-AE03-4F81-8DE3-B44418FE2C34}"/>
    <cellStyle name="Moeda 2 76" xfId="10884" xr:uid="{BC034F13-E080-4E68-8398-74425773B45B}"/>
    <cellStyle name="Moeda 2 77" xfId="10885" xr:uid="{EDD3C677-D0BD-44D3-BA3D-60534B9E6578}"/>
    <cellStyle name="Moeda 2 78" xfId="10886" xr:uid="{125C43DD-2CC1-47C8-806B-A864F4652998}"/>
    <cellStyle name="Moeda 2 79" xfId="10887" xr:uid="{19D549E8-6FE3-4B23-920F-0A80DEC6B12E}"/>
    <cellStyle name="Moeda 2 8" xfId="10888" xr:uid="{268A2A14-BA05-4682-9EA6-EB9CD0F9270F}"/>
    <cellStyle name="Moeda 2 80" xfId="10889" xr:uid="{FC1B7AFD-01D1-48C6-8EBD-555E2912B1AC}"/>
    <cellStyle name="Moeda 2 81" xfId="10890" xr:uid="{FC7E20F9-1E1E-44DE-BF41-73D75BE8A53B}"/>
    <cellStyle name="Moeda 2 82" xfId="10891" xr:uid="{D2357F77-BB2F-4C69-8EDF-EB9CC9AB3D0F}"/>
    <cellStyle name="Moeda 2 83" xfId="10892" xr:uid="{F4A7BD6B-C96C-4BD7-A87B-C1C27E8FDA81}"/>
    <cellStyle name="Moeda 2 84" xfId="10893" xr:uid="{FB16A99D-754F-48B5-9328-CF752E4CB0B3}"/>
    <cellStyle name="Moeda 2 85" xfId="10894" xr:uid="{08F9AB2B-4E6E-4368-B9FF-8247146D14D3}"/>
    <cellStyle name="Moeda 2 86" xfId="10895" xr:uid="{3082106A-A3FB-463F-B944-669906163D11}"/>
    <cellStyle name="Moeda 2 9" xfId="10896" xr:uid="{E205BBE2-448B-42A5-89A1-4545BAD8E837}"/>
    <cellStyle name="Moeda 2_~6826554" xfId="10897" xr:uid="{A5DEC130-B8A1-4CF3-B24B-557E2BCD3EB1}"/>
    <cellStyle name="Moeda 3" xfId="1183" xr:uid="{225C803E-CB0A-4382-B0B9-1F28B696CA7D}"/>
    <cellStyle name="Moeda 3 2" xfId="1184" xr:uid="{F55F733C-FB93-4274-8C2A-20C56EDF561B}"/>
    <cellStyle name="Moeda 3 2 2" xfId="1185" xr:uid="{D875FB61-B520-4C05-B959-A5200D0ADCE6}"/>
    <cellStyle name="Moeda 3 3" xfId="1186" xr:uid="{B3AD8A9C-FBF7-4304-9AAD-6FE1B4E09581}"/>
    <cellStyle name="Moeda 3 4" xfId="10898" xr:uid="{1472D65F-9919-49CD-8171-BBC14E13562C}"/>
    <cellStyle name="Moeda 3_~6826554" xfId="10899" xr:uid="{EEC151F7-25AB-4C7D-AFC9-08551EBD7165}"/>
    <cellStyle name="Moeda 4" xfId="1187" xr:uid="{A647112F-E34C-4CA2-A229-74D435B17E3F}"/>
    <cellStyle name="Moeda 4 2" xfId="1188" xr:uid="{94FAAA58-8F9A-4DCA-873B-37E91263B67B}"/>
    <cellStyle name="Moeda 4 3" xfId="10900" xr:uid="{90231A0D-E5CE-4FE8-95D8-C56817C6F571}"/>
    <cellStyle name="Moeda 4_~6826554" xfId="10901" xr:uid="{8B647798-AE0D-4EE4-AAAE-6C5DF22F1DB8}"/>
    <cellStyle name="Moeda 5" xfId="1189" xr:uid="{890A99C8-9313-4154-9121-4AB12C5EDD28}"/>
    <cellStyle name="Moeda 5 2" xfId="10902" xr:uid="{E1BA66A8-3FAA-4B65-B15C-15190DEE2430}"/>
    <cellStyle name="Moeda 5 3" xfId="10903" xr:uid="{B1170EEA-2A42-4765-93E4-A5B249F68750}"/>
    <cellStyle name="Moeda 6" xfId="10904" xr:uid="{EB5D7371-0E93-4C5F-AA7B-F8CCBDC76DE0}"/>
    <cellStyle name="Moeda 7" xfId="10905" xr:uid="{F205B9D9-CD27-4754-B58B-1B2F610F6935}"/>
    <cellStyle name="Moeda 8" xfId="10906" xr:uid="{CF9812F6-7ED3-42F7-8DE0-EF2034F432B4}"/>
    <cellStyle name="Moeda 9" xfId="10907" xr:uid="{585912EC-5038-453F-964F-DA2966E34090}"/>
    <cellStyle name="Moeda Z0]_Módulo1" xfId="10908" xr:uid="{E607CFD7-7CD3-4648-8D1B-A529EBABFD76}"/>
    <cellStyle name="Moneda [0]_10 AVERIAS MASIVAS + ANT" xfId="1190" xr:uid="{DC4AE898-7627-4E1F-BB8A-63BAC03AAD83}"/>
    <cellStyle name="Moneda_10 AVERIAS MASIVAS + ANT" xfId="1191" xr:uid="{BA48E103-8813-49FB-8E94-5A9655EBCCEF}"/>
    <cellStyle name="Monétaire [0]_amortissement" xfId="1192" xr:uid="{001D4508-AF15-4331-AFE9-88D193054706}"/>
    <cellStyle name="Monétaire_amortissement" xfId="1193" xr:uid="{02788145-8843-48D0-B43C-CAE4A73CD3DD}"/>
    <cellStyle name="Monetario" xfId="1194" xr:uid="{F6FC2FF2-2728-4B00-AAE3-E9F728F0F938}"/>
    <cellStyle name="Monetario 2" xfId="10909" xr:uid="{118DEE73-EEEE-4EDD-8223-48FD565D9C3B}"/>
    <cellStyle name="Monetario 3" xfId="10910" xr:uid="{A12B10B5-3E62-4690-A4DB-EC95A695A80E}"/>
    <cellStyle name="Monetario0" xfId="10911" xr:uid="{91992A1B-AC74-456F-A8D5-50A75EBD7FF7}"/>
    <cellStyle name="Monetario0 2" xfId="10912" xr:uid="{91E9371D-2255-4935-8D24-659695667B55}"/>
    <cellStyle name="Month-Year" xfId="10913" xr:uid="{7180402F-115A-464D-B933-E1C51DAE72BD}"/>
    <cellStyle name="Month-Year 2" xfId="10914" xr:uid="{B3733770-2B3F-4769-BBC6-2C76AB499112}"/>
    <cellStyle name="movimentação" xfId="1195" xr:uid="{65BE192E-96D1-43F9-8CBF-23D96EEEE6FE}"/>
    <cellStyle name="movimentação 2" xfId="1196" xr:uid="{B7650147-C97C-491C-9BDF-C626B088A5BA}"/>
    <cellStyle name="movimentação 2 2" xfId="1197" xr:uid="{DB2366B4-D1FA-4083-827C-5983FD771442}"/>
    <cellStyle name="movimentação 2 2 2" xfId="1198" xr:uid="{7BDC9689-BDCE-44EB-944B-B93B54DF1036}"/>
    <cellStyle name="movimentação 2 2 2 2" xfId="10915" xr:uid="{F7EDF493-9A9D-4088-B31F-BE342825C88C}"/>
    <cellStyle name="movimentação 2 2 3" xfId="10916" xr:uid="{E6316F3C-CC8A-4C0A-8F0D-077B288AD3F9}"/>
    <cellStyle name="movimentação 2 3" xfId="10917" xr:uid="{47609EBF-061D-4F8F-93E6-D704DE609B8C}"/>
    <cellStyle name="movimentação 3" xfId="10918" xr:uid="{CC1004FA-1EBA-454B-95BD-F3C860CBE579}"/>
    <cellStyle name="MR$" xfId="10919" xr:uid="{78366732-FF10-487B-97A9-728BFDB9444A}"/>
    <cellStyle name="Multiple" xfId="1199" xr:uid="{6E57FBBD-4A71-4922-A4CB-979BC08CBF8C}"/>
    <cellStyle name="Multiple [0]" xfId="1200" xr:uid="{C76EADEB-D449-4FA9-88A0-6F5917842218}"/>
    <cellStyle name="Multiple [1]" xfId="1201" xr:uid="{08645AE4-9771-45B7-BF93-CFC33775D812}"/>
    <cellStyle name="Multiple_Accretion Dilution 2" xfId="1202" xr:uid="{57DF2D41-CE1C-4704-9A5E-346A821FBF6F}"/>
    <cellStyle name="Multiple0" xfId="1203" xr:uid="{3E691995-3347-42C3-885A-61835719D212}"/>
    <cellStyle name="Multiple0 2" xfId="1204" xr:uid="{5DC2F4C0-930C-4C7D-AC32-539E8177E980}"/>
    <cellStyle name="Multiple0 2 2" xfId="1205" xr:uid="{0F19FC81-6B06-4632-B770-FE02B744270F}"/>
    <cellStyle name="Multiple0 3" xfId="1206" xr:uid="{82E82800-FE90-4397-BC8A-02C90B277B8B}"/>
    <cellStyle name="Multiple0 3 2" xfId="1207" xr:uid="{A26DE1D4-3274-43DC-B45D-A4F7098CE0E2}"/>
    <cellStyle name="Multiple0 4" xfId="1208" xr:uid="{AFED9ED7-1C68-43F5-9B5A-97CD0D030800}"/>
    <cellStyle name="Multiple1" xfId="1209" xr:uid="{65EB60AF-EFC7-4F6A-9103-9395282051E0}"/>
    <cellStyle name="Multiple-Special" xfId="1210" xr:uid="{247DB73B-907F-4AA4-8A8B-CE51A87B3850}"/>
    <cellStyle name="MUS$" xfId="10920" xr:uid="{E3101B32-9A57-481C-99D6-235ADD023870}"/>
    <cellStyle name="nd" xfId="10921" xr:uid="{95F32CB4-ACB2-4F7B-AE89-BDF4E4595FCD}"/>
    <cellStyle name="Neutra 10" xfId="10922" xr:uid="{F908FE35-C4A8-4640-B5C4-37ED6E3B36DA}"/>
    <cellStyle name="Neutra 11" xfId="10923" xr:uid="{E5525E78-71E2-4050-9B07-F9831F3DE26C}"/>
    <cellStyle name="Neutra 12" xfId="10924" xr:uid="{382650A3-58CC-40E0-9673-7EB945EC3B1B}"/>
    <cellStyle name="Neutra 2" xfId="1211" xr:uid="{46B27660-7753-4DDD-977E-C2A53DB32639}"/>
    <cellStyle name="Neutra 2 2" xfId="10925" xr:uid="{58E88E9A-F9A8-465A-881D-23EF6DC9AC7B}"/>
    <cellStyle name="Neutra 2 3" xfId="10926" xr:uid="{8A2F70A7-7518-48DD-92A9-E7F325881E6C}"/>
    <cellStyle name="Neutra 2 4" xfId="10927" xr:uid="{BACF4318-2B71-4791-BF73-5F6EA7CA07DC}"/>
    <cellStyle name="Neutra 2 5" xfId="10928" xr:uid="{29926EED-E54F-4C88-87BA-9A38A2A6BE41}"/>
    <cellStyle name="Neutra 2 6" xfId="10929" xr:uid="{6F0A1776-43A3-4C75-AF6F-1450A586242E}"/>
    <cellStyle name="Neutra 3" xfId="10930" xr:uid="{8AF9EB5C-A2A8-451D-A582-E81863C81789}"/>
    <cellStyle name="Neutra 3 2" xfId="10931" xr:uid="{1B81C7B7-F57D-4527-9DB8-8B9B2D657614}"/>
    <cellStyle name="Neutra 4" xfId="10932" xr:uid="{D7A2CE9B-14F6-4FAD-A8FD-C05C584B8DAB}"/>
    <cellStyle name="Neutra 4 2" xfId="10933" xr:uid="{5C1F6751-62B3-48BC-ABBA-B1C68737E7F1}"/>
    <cellStyle name="Neutra 5" xfId="10934" xr:uid="{3728BFBA-3B21-4126-8A47-16973B2A16AB}"/>
    <cellStyle name="Neutra 5 2" xfId="10935" xr:uid="{BD040232-49F8-420F-AF20-2E4876346C5B}"/>
    <cellStyle name="Neutra 6" xfId="10936" xr:uid="{66EB22CF-4E1A-4A97-B53B-2322CBAEFBB6}"/>
    <cellStyle name="Neutra 6 2" xfId="10937" xr:uid="{E96C0660-9B58-4CE5-B28D-943E73C3FCF5}"/>
    <cellStyle name="Neutra 7" xfId="10938" xr:uid="{7096B129-666D-4C56-839B-8C9C63DC68D6}"/>
    <cellStyle name="Neutra 7 2" xfId="10939" xr:uid="{172EE62C-0325-428E-94DE-078216864482}"/>
    <cellStyle name="Neutra 8" xfId="10940" xr:uid="{023A67FF-BC66-4484-BF45-CD6F5DD19049}"/>
    <cellStyle name="Neutra 9" xfId="10941" xr:uid="{8F679C58-A7D9-4C7B-90E5-8C1BF198CDD7}"/>
    <cellStyle name="Neutral" xfId="10942" xr:uid="{D8EBBEA0-5092-47F6-8D2F-1D6BAF134499}"/>
    <cellStyle name="Neutral 2" xfId="10943" xr:uid="{54606A8E-5734-4B13-A6EF-667D6E2E3212}"/>
    <cellStyle name="Neutre" xfId="10944" xr:uid="{0728581B-347D-45C6-86AD-E0D65863FA64}"/>
    <cellStyle name="Neutro 2" xfId="10945" xr:uid="{CC505CB3-08E1-4534-A038-500504845FD4}"/>
    <cellStyle name="Nil" xfId="1212" xr:uid="{AEE54D81-42C2-4A7D-A2EF-38ABD43378B6}"/>
    <cellStyle name="Nil 2" xfId="1213" xr:uid="{95493857-D79A-4476-9E8E-0BE366608CFA}"/>
    <cellStyle name="no dec" xfId="1214" xr:uid="{F833EF42-4EBE-4071-B518-9F2B258BDA95}"/>
    <cellStyle name="no dec 2" xfId="10946" xr:uid="{02AE1A5F-BA9A-46E8-A0EA-83722F6693A1}"/>
    <cellStyle name="no dec 3" xfId="10947" xr:uid="{E2692EBC-3F8D-49CE-AAC3-205BB5286CDF}"/>
    <cellStyle name="No-definido" xfId="10948" xr:uid="{7C4BB8C1-B4B8-4289-B710-22460CA7DEE0}"/>
    <cellStyle name="NonPrintingArea" xfId="1215" xr:uid="{591EFC14-FFA6-4E1D-8013-93B62D30070C}"/>
    <cellStyle name="Normal" xfId="0" builtinId="0"/>
    <cellStyle name="Normal - Style1" xfId="1216" xr:uid="{B24B39EC-F812-447D-B264-DE5CA2D02935}"/>
    <cellStyle name="Normal - Style1 2" xfId="10949" xr:uid="{A4133034-9B81-4711-97F9-DA5F8F2588B5}"/>
    <cellStyle name="Normal (%)" xfId="1217" xr:uid="{563DF10A-DA5F-40A6-AFEB-34672E11871C}"/>
    <cellStyle name="Normal (£m)" xfId="1218" xr:uid="{E64C43F1-2E3F-4250-BA37-8E104B0EA552}"/>
    <cellStyle name="Normal (No)" xfId="1219" xr:uid="{5EDF0336-A1E3-4885-831E-EE8FE89A682B}"/>
    <cellStyle name="Normal (x)" xfId="1220" xr:uid="{BDDE11C5-6ABC-4FAC-822B-0EA214BC297B}"/>
    <cellStyle name="Normal 10" xfId="1221" xr:uid="{167B4C46-1EF3-4A87-9217-3C5F29148EEA}"/>
    <cellStyle name="Normal 10 2" xfId="1222" xr:uid="{35622A63-61A8-469F-8D18-73470DAA5F34}"/>
    <cellStyle name="Normal 10 3" xfId="10950" xr:uid="{FFE9001C-3998-4939-8B97-F06A8ED4C3B8}"/>
    <cellStyle name="Normal 10_Metas - Tributos - Excel 2003_teste" xfId="2149" xr:uid="{42B6AA6C-A685-4E01-9EF1-6A9C1671D243}"/>
    <cellStyle name="Normal 11" xfId="1223" xr:uid="{B7E8A0EB-54C1-4229-99DD-394F2B2800BD}"/>
    <cellStyle name="Normal 11 2" xfId="1224" xr:uid="{1A9C7566-451C-493D-84F8-C3DE27D48BEA}"/>
    <cellStyle name="Normal 11 2 2" xfId="10951" xr:uid="{685F0DF3-C7BB-40E3-9DD4-0BF9A3BB1F87}"/>
    <cellStyle name="Normal 11 2 3" xfId="10952" xr:uid="{8B9F1D2A-60A8-44A7-B633-8A3961BD560F}"/>
    <cellStyle name="Normal 11 3" xfId="10953" xr:uid="{9FA8AAC0-0CE4-4540-B1F8-64C3D48198AB}"/>
    <cellStyle name="Normal 12" xfId="1225" xr:uid="{0D30A72E-C264-4545-940B-F403322DECF0}"/>
    <cellStyle name="Normal 12 2" xfId="1226" xr:uid="{80E30F27-4372-4099-B574-DFA62CD53B90}"/>
    <cellStyle name="Normal 12 3" xfId="10954" xr:uid="{C008DC25-F9A7-407A-A06B-85983DE7C8E3}"/>
    <cellStyle name="Normal 13" xfId="1227" xr:uid="{A343C67E-8BD1-44D6-B011-067FA4F45F35}"/>
    <cellStyle name="Normal 13 2" xfId="1228" xr:uid="{52685146-3524-43D3-919F-C0927B39A8C3}"/>
    <cellStyle name="Normal 13 2 2" xfId="10955" xr:uid="{E1783617-D5D1-464D-B373-11AF30900615}"/>
    <cellStyle name="Normal 13 2 3" xfId="10956" xr:uid="{2848F1EC-7A0B-4682-AFD5-C5AE1C46FAB3}"/>
    <cellStyle name="Normal 14" xfId="6" xr:uid="{929A10C2-9D12-4A4E-AB09-7EDAD962F54F}"/>
    <cellStyle name="Normal 14 2" xfId="1230" xr:uid="{1CDCF748-C046-4980-AD76-A1942A591034}"/>
    <cellStyle name="Normal 14 2 2" xfId="1231" xr:uid="{D90426DE-2767-402F-8C0F-3841B08A6636}"/>
    <cellStyle name="Normal 14 3" xfId="1232" xr:uid="{EC6CDCCC-D5F6-4A33-9495-9FACB3E5CB50}"/>
    <cellStyle name="Normal 15" xfId="1233" xr:uid="{BA375C78-C4DB-4A7E-B0AC-001878A88CEC}"/>
    <cellStyle name="Normal 16" xfId="1234" xr:uid="{2066B271-7293-4065-AB21-CFA9ADC67A1A}"/>
    <cellStyle name="Normal 17" xfId="1235" xr:uid="{60567CA9-02D1-45A2-99AB-FC88822386C0}"/>
    <cellStyle name="Normal 17 2" xfId="1236" xr:uid="{ED58C80A-B326-4096-84FD-67ACEA8F91FB}"/>
    <cellStyle name="Normal 18" xfId="1237" xr:uid="{683F41A3-0C91-4B65-A79F-930A712819C1}"/>
    <cellStyle name="Normal 18 2" xfId="1238" xr:uid="{B95E6055-7B8C-4E01-9674-D9554FFF6BE8}"/>
    <cellStyle name="Normal 19" xfId="1239" xr:uid="{79FE54D8-6770-4814-86E3-6AECD2939B95}"/>
    <cellStyle name="Normal 19 2" xfId="1240" xr:uid="{0472CBFB-4187-4076-8DF4-9F78325F8878}"/>
    <cellStyle name="Normal 2" xfId="4" xr:uid="{4476E1C5-AAD4-4627-A7C6-FB1F96C6E8D3}"/>
    <cellStyle name="Normal 2 10" xfId="1242" xr:uid="{E9DEE0CD-324D-449A-B0B0-B547C84B0A2B}"/>
    <cellStyle name="Normal 2 10 2" xfId="1243" xr:uid="{E97A692E-9309-432B-8BDD-D800CE364A6E}"/>
    <cellStyle name="Normal 2 11" xfId="10957" xr:uid="{9552F4CF-E910-43F7-A2F6-7589B1FA441F}"/>
    <cellStyle name="Normal 2 12" xfId="10958" xr:uid="{CC1B5AB8-6C13-4947-9C12-6FCCEA2FADD2}"/>
    <cellStyle name="Normal 2 13" xfId="10959" xr:uid="{FF859A2A-CADE-4644-BA65-E6EDAB9997ED}"/>
    <cellStyle name="Normal 2 14" xfId="10960" xr:uid="{D7079A37-2BDC-4BCF-A41A-AB57629BBCD9}"/>
    <cellStyle name="Normal 2 15" xfId="10961" xr:uid="{C7DE4B89-EF5F-441C-B7D9-4541606107EE}"/>
    <cellStyle name="Normal 2 16" xfId="10962" xr:uid="{AE68E36B-2B23-4B02-8DDF-F26545814D12}"/>
    <cellStyle name="Normal 2 17" xfId="10963" xr:uid="{9965F983-A917-41BE-90F2-2A4C0B7BB9C6}"/>
    <cellStyle name="Normal 2 18" xfId="10964" xr:uid="{06349CC5-4481-45A6-9B08-9CC4A960C418}"/>
    <cellStyle name="Normal 2 19" xfId="10965" xr:uid="{B2BCD7CC-C153-4CB5-BFCF-0B4E1014044C}"/>
    <cellStyle name="Normal 2 2" xfId="1244" xr:uid="{C090F483-0A16-4E69-9A06-2B8F3992EFC4}"/>
    <cellStyle name="Normal 2 2 2" xfId="1245" xr:uid="{7EE26765-C175-45FF-8BD9-B98E9511B5E9}"/>
    <cellStyle name="Normal 2 2 2 2" xfId="1246" xr:uid="{25F6C9AF-5A6F-44FA-AB17-58B73BBC0945}"/>
    <cellStyle name="Normal 2 2 2 3" xfId="1247" xr:uid="{7BD20819-4350-4892-AB9B-BA34D2B06F7B}"/>
    <cellStyle name="Normal 2 2 2 3 2" xfId="1248" xr:uid="{A8F72F75-70A3-4DC9-B694-2AF7EE061B96}"/>
    <cellStyle name="Normal 2 2 2 4" xfId="1249" xr:uid="{0CD1998E-AB93-4842-9FEA-1E53587EDA7C}"/>
    <cellStyle name="Normal 2 2 3" xfId="1250" xr:uid="{C490F226-986A-4898-B107-A471814D7EBE}"/>
    <cellStyle name="Normal 2 2 3 2" xfId="10966" xr:uid="{1D71F54B-B150-4737-AF4B-6381A1341FA7}"/>
    <cellStyle name="Normal 2 2 3 2 2" xfId="10967" xr:uid="{AF762023-F997-45D7-BC14-A881110DE247}"/>
    <cellStyle name="Normal 2 2 3 3" xfId="10968" xr:uid="{BE1114B9-E2AB-4C72-ACFE-9BEED3FAD8E9}"/>
    <cellStyle name="Normal 2 2 4" xfId="1251" xr:uid="{65FB4D50-D224-48FB-8E2E-656385570CB6}"/>
    <cellStyle name="Normal 2 2 5" xfId="1252" xr:uid="{FEF298F0-EC7F-4BEF-8F10-4DB364FCB974}"/>
    <cellStyle name="Normal 2 2 5 2" xfId="1253" xr:uid="{FF359F7D-E9B5-4B44-A426-54E302F1254D}"/>
    <cellStyle name="Normal 2 2 5 3" xfId="10969" xr:uid="{3E9BB958-BBFE-4389-BE57-FEC766BC12CE}"/>
    <cellStyle name="Normal 2 2 6" xfId="1254" xr:uid="{C8F5F033-B56E-4BE8-9F07-681286EAD714}"/>
    <cellStyle name="Normal 2 2 7" xfId="10970" xr:uid="{BA85BFC3-1230-47DC-8880-5D6F2EBB8C80}"/>
    <cellStyle name="Normal 2 2_~6826554" xfId="10971" xr:uid="{61C84B86-C7D0-4890-81DF-22F7554A540E}"/>
    <cellStyle name="Normal 2 20" xfId="10972" xr:uid="{EE6AFD60-0276-4EC2-BD68-7D3C8E357885}"/>
    <cellStyle name="Normal 2 21" xfId="10973" xr:uid="{D578B426-5F07-43DD-A87A-C1528CDAD49D}"/>
    <cellStyle name="Normal 2 22" xfId="10974" xr:uid="{887D2544-E849-4934-B3EA-866207C297ED}"/>
    <cellStyle name="Normal 2 23" xfId="10975" xr:uid="{3B6FF177-C2DE-4A28-8C6A-3618DE2E011A}"/>
    <cellStyle name="Normal 2 24" xfId="10976" xr:uid="{B16F81E0-52C7-4BC3-9D6D-5D654D83BA0C}"/>
    <cellStyle name="Normal 2 25" xfId="10977" xr:uid="{F45133AB-2CB1-4FBD-8427-D33C2445B561}"/>
    <cellStyle name="Normal 2 26" xfId="10978" xr:uid="{39BAB767-1A74-44BF-B6EE-F2093F1C5986}"/>
    <cellStyle name="Normal 2 27" xfId="10979" xr:uid="{31DF65C4-8762-4249-8A69-FBE06ADE39CC}"/>
    <cellStyle name="Normal 2 28" xfId="10980" xr:uid="{2A4CBE6E-0583-4E49-8416-FC5B0BA588CF}"/>
    <cellStyle name="Normal 2 29" xfId="10981" xr:uid="{8738518A-2585-4680-AC17-D30C6699DCCE}"/>
    <cellStyle name="Normal 2 3" xfId="1255" xr:uid="{5D54D455-6043-4C78-99AC-1AC965559341}"/>
    <cellStyle name="Normal 2 3 2" xfId="1256" xr:uid="{BD281E54-7A44-4182-B4AA-6770476A58FB}"/>
    <cellStyle name="Normal 2 3_Plan1" xfId="10982" xr:uid="{D888810B-EC50-4390-98C4-B69D879204F2}"/>
    <cellStyle name="Normal 2 30" xfId="1257" xr:uid="{FBBE1839-9473-4041-97C5-9B7550A0F1D7}"/>
    <cellStyle name="Normal 2 30 2" xfId="1258" xr:uid="{C43AD2F4-2D61-4E99-A3E0-51486A01FF99}"/>
    <cellStyle name="Normal 2 31" xfId="10983" xr:uid="{CF7E17E8-EBDA-413C-BE44-5BCB6511D4F6}"/>
    <cellStyle name="Normal 2 32" xfId="10984" xr:uid="{5075329C-E260-42A6-B283-DA091AFDDB1E}"/>
    <cellStyle name="Normal 2 33" xfId="10985" xr:uid="{0C51ADAA-A57A-44FD-AFB6-1A8F56D126F4}"/>
    <cellStyle name="Normal 2 34" xfId="10986" xr:uid="{28FB4FB9-96C8-4974-AA30-EB25F71DF82A}"/>
    <cellStyle name="Normal 2 35" xfId="10987" xr:uid="{6A088992-F326-4EFC-A876-002A86D240C5}"/>
    <cellStyle name="Normal 2 36" xfId="10988" xr:uid="{3BCA7060-3C1B-4ABA-8610-F58A2886104E}"/>
    <cellStyle name="Normal 2 37" xfId="10989" xr:uid="{365C5B1B-7B0C-41F8-8344-999D36A1DF09}"/>
    <cellStyle name="Normal 2 38" xfId="10990" xr:uid="{BD38B427-0090-43B0-8CAD-FE2CA1E14B4F}"/>
    <cellStyle name="Normal 2 39" xfId="10991" xr:uid="{4D5E194B-D5CE-4512-A875-15620E1E6873}"/>
    <cellStyle name="Normal 2 4" xfId="1259" xr:uid="{FC39FA44-D6EC-4596-8E85-CD86A99C4849}"/>
    <cellStyle name="Normal 2 4 2" xfId="1260" xr:uid="{146AE6D6-3212-4B2A-99DB-9C58ACDCE6BE}"/>
    <cellStyle name="Normal 2 4 3" xfId="1261" xr:uid="{47B466DA-890E-4DC4-A6E7-1EC96A59D56F}"/>
    <cellStyle name="Normal 2 40" xfId="10992" xr:uid="{719AC663-A551-4AA2-98F7-285B77FDB923}"/>
    <cellStyle name="Normal 2 41" xfId="10993" xr:uid="{212B0BA8-4ACF-4395-9717-A467928CB95D}"/>
    <cellStyle name="Normal 2 42" xfId="10994" xr:uid="{D8B71408-0356-4B21-9339-DCBD660E9423}"/>
    <cellStyle name="Normal 2 43" xfId="10995" xr:uid="{4F7E77BA-6779-4A3E-B1E3-02C047932515}"/>
    <cellStyle name="Normal 2 44" xfId="10996" xr:uid="{1CE327DC-002F-4BC0-8A97-4636BC4E217D}"/>
    <cellStyle name="Normal 2 45" xfId="10997" xr:uid="{7CC0F69B-7067-43EF-B143-47893672FA86}"/>
    <cellStyle name="Normal 2 46" xfId="10998" xr:uid="{FABBF452-E4CC-4C02-B867-42805AE61D10}"/>
    <cellStyle name="Normal 2 47" xfId="10999" xr:uid="{C2A7B45C-42A0-492C-9753-373B180FFB60}"/>
    <cellStyle name="Normal 2 48" xfId="11000" xr:uid="{33DB8ADF-A371-4A86-908B-C334D6CF3259}"/>
    <cellStyle name="Normal 2 49" xfId="11001" xr:uid="{FABDF9BA-59B5-4165-A604-EF100E87D5C5}"/>
    <cellStyle name="Normal 2 5" xfId="1262" xr:uid="{C44E0E52-DF10-4B3E-9803-7082501DC076}"/>
    <cellStyle name="Normal 2 5 2" xfId="1263" xr:uid="{7806C15B-373B-4BA4-A5EC-E5A4B5373E18}"/>
    <cellStyle name="Normal 2 50" xfId="11002" xr:uid="{ED899419-27FB-4085-A360-DCCAE10C36C0}"/>
    <cellStyle name="Normal 2 51" xfId="11003" xr:uid="{FE4BC873-F542-4BA8-934C-6A7D618E96BA}"/>
    <cellStyle name="Normal 2 52" xfId="11004" xr:uid="{5ACFEFD6-1B5E-499A-A43B-F3301236D239}"/>
    <cellStyle name="Normal 2 53" xfId="11005" xr:uid="{0023CCB9-D1C3-45CB-B69E-8753CF0BAF3E}"/>
    <cellStyle name="Normal 2 54" xfId="11006" xr:uid="{0478952D-3836-4163-BEA5-B6B13558194C}"/>
    <cellStyle name="Normal 2 55" xfId="11007" xr:uid="{A44717D6-FDE8-4A07-B29C-3EEDD3775222}"/>
    <cellStyle name="Normal 2 56" xfId="11008" xr:uid="{E0C37B5F-271C-478D-A911-FB43FDB0C5E1}"/>
    <cellStyle name="Normal 2 57" xfId="11009" xr:uid="{A83753B8-83DA-43D6-ACEB-75848E5B6773}"/>
    <cellStyle name="Normal 2 58" xfId="11010" xr:uid="{8A1CE6E4-A5F8-42F6-8684-2C945F297D73}"/>
    <cellStyle name="Normal 2 59" xfId="11011" xr:uid="{0EBDD9D5-8D16-4B02-8D6F-94AC4084A45D}"/>
    <cellStyle name="Normal 2 6" xfId="1264" xr:uid="{8AA381B2-C5E7-4EEE-A87E-304E3D1BE572}"/>
    <cellStyle name="Normal 2 6 2" xfId="1265" xr:uid="{C2DE8852-3E3A-46DE-A98B-991BF9B04CFD}"/>
    <cellStyle name="Normal 2 60" xfId="11012" xr:uid="{EA8D58F2-6185-435E-A993-9FBC351C6954}"/>
    <cellStyle name="Normal 2 61" xfId="11013" xr:uid="{4FEBF1DB-FAAE-4E47-8DF3-A450715655C1}"/>
    <cellStyle name="Normal 2 62" xfId="11014" xr:uid="{545E42C7-4F8F-4618-B1F5-4BCA719341B9}"/>
    <cellStyle name="Normal 2 63" xfId="11015" xr:uid="{A2E49DA3-9010-49EC-A374-FE35B2B0BD39}"/>
    <cellStyle name="Normal 2 64" xfId="11016" xr:uid="{9E5CD0D9-D694-4692-9AC7-824F1748384F}"/>
    <cellStyle name="Normal 2 65" xfId="11017" xr:uid="{91FDF87D-4C15-4B14-AF3F-350ABD375D64}"/>
    <cellStyle name="Normal 2 66" xfId="11018" xr:uid="{E00A6F9A-B75A-4C87-B15C-205E74896541}"/>
    <cellStyle name="Normal 2 67" xfId="11019" xr:uid="{8FE1963A-8ABE-42C9-BC9A-E19249B38E43}"/>
    <cellStyle name="Normal 2 68" xfId="11020" xr:uid="{1A9707B1-A266-4DA2-BCB6-BA991BEA3373}"/>
    <cellStyle name="Normal 2 69" xfId="1241" xr:uid="{397C41D6-39E5-43B6-A201-290705D108AF}"/>
    <cellStyle name="Normal 2 7" xfId="1266" xr:uid="{5DFFC712-8AC6-41A4-B2C8-B49299CB363A}"/>
    <cellStyle name="Normal 2 7 2" xfId="11021" xr:uid="{F55F5405-D8F1-4988-B794-23FC45DCE26D}"/>
    <cellStyle name="Normal 2 8" xfId="1267" xr:uid="{451414DA-5FA1-44F0-BCA9-9756891B6CBA}"/>
    <cellStyle name="Normal 2 8 2" xfId="11022" xr:uid="{15C2D33C-D837-4D75-AFC7-6FA9179F7D72}"/>
    <cellStyle name="Normal 2 9" xfId="1268" xr:uid="{7E74CA8D-1037-4A62-8D69-7E4E7BC93D57}"/>
    <cellStyle name="Normal 2 9 2" xfId="11023" xr:uid="{F05CE661-3AAA-4AAA-A7DD-741F8B6140D7}"/>
    <cellStyle name="Normal 2_Alimentacao Dados" xfId="11024" xr:uid="{A158B991-8A26-42E2-89C6-DAF9285E81DC}"/>
    <cellStyle name="Normal 20" xfId="1269" xr:uid="{5954D592-620E-4DD1-A280-A6C260C31F29}"/>
    <cellStyle name="Normal 21" xfId="1270" xr:uid="{3B8E181C-8EFA-4645-A8AA-13C2581412B0}"/>
    <cellStyle name="Normal 21 2" xfId="1271" xr:uid="{11B11B5E-D156-4338-9E5D-A4814B96B8B3}"/>
    <cellStyle name="Normal 22" xfId="1272" xr:uid="{80595A6A-0EAB-4645-BC87-ED156FE35DA3}"/>
    <cellStyle name="Normal 23" xfId="1273" xr:uid="{DCE4B6E3-C148-4241-A0DE-6E234AA7AB46}"/>
    <cellStyle name="Normal 23 2" xfId="1274" xr:uid="{DF534AB8-AF67-430A-8987-033C4CFA0FA8}"/>
    <cellStyle name="Normal 24" xfId="1275" xr:uid="{A7C0B9BE-9893-4F40-AD56-FC66F546671B}"/>
    <cellStyle name="Normal 25" xfId="1276" xr:uid="{7A251A7B-A369-46CB-9195-2066F3A66AE2}"/>
    <cellStyle name="Normal 25 2" xfId="1277" xr:uid="{C594AC64-53DF-413B-B015-BF6AA42603B0}"/>
    <cellStyle name="Normal 26" xfId="1278" xr:uid="{3620730B-BCC8-406E-8ED9-FB70511CF426}"/>
    <cellStyle name="Normal 27" xfId="1279" xr:uid="{528BF2A8-E6DF-4ED7-BC41-CD9E6AA218A3}"/>
    <cellStyle name="Normal 27 2" xfId="1280" xr:uid="{D5CA5644-D426-4D68-8502-4F78E429E08B}"/>
    <cellStyle name="Normal 28" xfId="1281" xr:uid="{E12DBD18-B454-4CA9-9991-D0C2694E671C}"/>
    <cellStyle name="Normal 28 2" xfId="1282" xr:uid="{D083FFF5-F4C3-4237-B8E3-F094E1C60CBB}"/>
    <cellStyle name="Normal 29" xfId="1283" xr:uid="{F71A3038-F938-48C2-AA6D-08F64B36D1F7}"/>
    <cellStyle name="Normal 29 2" xfId="1284" xr:uid="{2FF790FA-5D17-455F-AD56-CC34C385F6C9}"/>
    <cellStyle name="Normal 3" xfId="1285" xr:uid="{83D27D8E-BC33-4277-AC47-4C931832A1CA}"/>
    <cellStyle name="Normal 3 10" xfId="1286" xr:uid="{A7C4C707-1F68-47CB-B4C0-72F095024520}"/>
    <cellStyle name="Normal 3 10 2" xfId="1287" xr:uid="{4A7D11BF-DFCA-4727-8310-52B7AF21BDFC}"/>
    <cellStyle name="Normal 3 10 3" xfId="11025" xr:uid="{ECC9ED08-C6C4-456F-8B46-91D678782700}"/>
    <cellStyle name="Normal 3 11" xfId="11026" xr:uid="{4AE664A0-81FE-48ED-83E8-AA25F8673B70}"/>
    <cellStyle name="Normal 3 12" xfId="11027" xr:uid="{5626E83E-D5E1-4058-BD80-2B2FC5446ED3}"/>
    <cellStyle name="Normal 3 13" xfId="11028" xr:uid="{C9CED0E4-EE51-46C6-9969-B88E98FC9A1D}"/>
    <cellStyle name="Normal 3 2" xfId="1288" xr:uid="{A021FCBA-4679-4EC8-8F6B-807C416AC3B0}"/>
    <cellStyle name="Normal 3 2 2" xfId="1289" xr:uid="{54C1CA94-46D3-4B98-AC70-7F33C81FCF2A}"/>
    <cellStyle name="Normal 3 2 3" xfId="11029" xr:uid="{4442AF2C-5C51-4089-A2E1-33E9F5658B93}"/>
    <cellStyle name="Normal 3 2 3 2" xfId="11030" xr:uid="{C2A33398-5AB2-4C48-BB6C-AC304F8CA6B5}"/>
    <cellStyle name="Normal 3 2 3 3" xfId="11031" xr:uid="{0FB05076-EAE4-461E-A802-2CCBBEFE99DB}"/>
    <cellStyle name="Normal 3 2 4" xfId="11032" xr:uid="{C58B51BB-B243-4174-8284-5B8B7D8370E0}"/>
    <cellStyle name="Normal 3 2 5" xfId="11033" xr:uid="{74E119A1-9ACB-4E15-BC0A-B1A115115C63}"/>
    <cellStyle name="Normal 3 2_090716 Modelo de Projeção - MTEL v2" xfId="1290" xr:uid="{304F0368-9E4F-4305-8DD4-8535BA1C60FD}"/>
    <cellStyle name="Normal 3 3" xfId="1291" xr:uid="{BC567832-B705-4F06-9479-97071397E65D}"/>
    <cellStyle name="Normal 3 3 2" xfId="1292" xr:uid="{AB267F09-DA7C-4277-9B44-D631EAE00FA4}"/>
    <cellStyle name="Normal 3 4" xfId="1293" xr:uid="{B4D69977-5DAE-4EC9-AF5C-7C26C0DFA96C}"/>
    <cellStyle name="Normal 3 4 2" xfId="1294" xr:uid="{B9D53C0F-0A7F-4713-80D7-23C236740011}"/>
    <cellStyle name="Normal 3 5" xfId="1295" xr:uid="{A6446366-FCFF-440C-9250-B6729BA06413}"/>
    <cellStyle name="Normal 3 5 2" xfId="1296" xr:uid="{BEB16307-79FF-4737-951D-785FD2B92289}"/>
    <cellStyle name="Normal 3 6" xfId="1297" xr:uid="{D309638A-BC98-4665-94F5-AEDAC4D1A5BF}"/>
    <cellStyle name="Normal 3 6 2" xfId="1298" xr:uid="{D0BA7996-C5A1-4F08-89F4-296045CFF681}"/>
    <cellStyle name="Normal 3 6 3" xfId="11034" xr:uid="{CA045CED-22A3-42CE-A725-A031398D5EC5}"/>
    <cellStyle name="Normal 3 7" xfId="1299" xr:uid="{D2592F91-AB3A-42F3-9B6D-0C07214230FB}"/>
    <cellStyle name="Normal 3 8" xfId="1300" xr:uid="{06562C26-9098-4619-9D94-4A883DBCAA06}"/>
    <cellStyle name="Normal 3 8 2" xfId="1301" xr:uid="{85439D8E-7E66-47D3-BB15-17AD2929AF77}"/>
    <cellStyle name="Normal 3 8 3" xfId="11035" xr:uid="{50CF0994-4258-4BFA-ADEB-39BB3AB5C8AD}"/>
    <cellStyle name="Normal 3 9" xfId="1302" xr:uid="{9090C86F-D181-4A56-BC0B-9CF0A54D3527}"/>
    <cellStyle name="Normal 3 9 2" xfId="1303" xr:uid="{9E58ABEA-1094-49E3-B1EB-FFE14751869B}"/>
    <cellStyle name="Normal 3 9 3" xfId="11036" xr:uid="{809E7BB0-46E1-46E2-8643-70B052649B13}"/>
    <cellStyle name="Normal 3_Acompanhamento BENEFICIOS" xfId="11037" xr:uid="{F74DB887-BFAF-4301-A0D9-4ED9F17B68A5}"/>
    <cellStyle name="Normal 30" xfId="1304" xr:uid="{2B67E68D-3022-48C9-9F34-7291635EBE73}"/>
    <cellStyle name="Normal 30 2" xfId="11038" xr:uid="{BC2DEEB2-FD0B-4536-9634-9EF9BEA00E8D}"/>
    <cellStyle name="Normal 30 3" xfId="11039" xr:uid="{096F2C15-DCE5-4396-95F2-053C882E28BB}"/>
    <cellStyle name="Normal 30 4" xfId="11040" xr:uid="{47229676-1A72-4CB1-A07B-EB44BF2057C5}"/>
    <cellStyle name="Normal 31" xfId="1305" xr:uid="{072C1ACF-D5FD-4C96-A40B-F984757B2F00}"/>
    <cellStyle name="Normal 31 2" xfId="1306" xr:uid="{87973051-F324-49C8-91ED-DEE519113CB5}"/>
    <cellStyle name="Normal 31 3" xfId="11041" xr:uid="{2F733BA2-F223-4520-A5C3-FAAA17539BC5}"/>
    <cellStyle name="Normal 31 4" xfId="11042" xr:uid="{FF25D55E-4F60-4B74-88B5-9116A5DE1637}"/>
    <cellStyle name="Normal 32" xfId="1307" xr:uid="{70CECB78-A2B4-41F9-93A7-FC36B272576C}"/>
    <cellStyle name="Normal 32 2" xfId="1308" xr:uid="{1D3154D1-6675-40FF-892C-19FD9AF79879}"/>
    <cellStyle name="Normal 32 3" xfId="11043" xr:uid="{ECF182B7-19E2-4663-ABBC-10B66BB5FCBE}"/>
    <cellStyle name="Normal 33" xfId="1309" xr:uid="{D9D2CE87-A65D-4683-9560-CED568108A4B}"/>
    <cellStyle name="Normal 33 2" xfId="1310" xr:uid="{8E4C529A-723A-4662-BC7C-5F2819052904}"/>
    <cellStyle name="Normal 33 3" xfId="11044" xr:uid="{C0B7D2E5-F50C-4056-A247-7329EF0D01E6}"/>
    <cellStyle name="Normal 34" xfId="1311" xr:uid="{63C37D85-15DC-4476-911E-6330C2CDAF84}"/>
    <cellStyle name="Normal 34 2" xfId="1312" xr:uid="{0399B217-2A7A-46CF-B78D-45AD4D20CC90}"/>
    <cellStyle name="Normal 34 3" xfId="11045" xr:uid="{A2CED0AC-4535-47A6-8303-DD9DCEDFB64F}"/>
    <cellStyle name="Normal 35" xfId="1313" xr:uid="{57AF5ED7-7C83-40B4-97E1-8D98E1B46E1A}"/>
    <cellStyle name="Normal 35 2" xfId="1314" xr:uid="{5C52EB7D-5098-48E9-B291-2BB82EACAE86}"/>
    <cellStyle name="Normal 36" xfId="1315" xr:uid="{D0F7AC9A-0ADB-4861-98AE-6ED7605383CA}"/>
    <cellStyle name="Normal 36 2" xfId="1316" xr:uid="{78A6407B-1621-4D37-8BFF-D5D8063F645C}"/>
    <cellStyle name="Normal 37" xfId="1317" xr:uid="{35BE7C70-0CBE-4E38-82FD-8A0DEBFFA333}"/>
    <cellStyle name="Normal 37 2" xfId="11046" xr:uid="{87FB4DB2-9537-4EF3-9D3D-2A2E120C0395}"/>
    <cellStyle name="Normal 38" xfId="1318" xr:uid="{A8DB3294-2928-49EE-BCBC-F73777172158}"/>
    <cellStyle name="Normal 38 2" xfId="11047" xr:uid="{6C9198B1-1445-4DB0-A180-9F74432F049E}"/>
    <cellStyle name="Normal 39" xfId="1319" xr:uid="{D13FAF36-E4E9-408E-AE9E-11BCC41749EA}"/>
    <cellStyle name="Normal 39 2" xfId="11048" xr:uid="{9193A739-3374-4051-B5AB-D198ED1F44C1}"/>
    <cellStyle name="Normal 4" xfId="1320" xr:uid="{C3405FA6-1314-4F3F-A256-88A875D08FCD}"/>
    <cellStyle name="Normal 4 2" xfId="1321" xr:uid="{A194BD74-3DCA-4674-9CCF-6D94E9A084BC}"/>
    <cellStyle name="Normal 4 2 2" xfId="11049" xr:uid="{E916F434-3C43-4611-8489-E70037887BEA}"/>
    <cellStyle name="Normal 4 2 3" xfId="11050" xr:uid="{18F92659-F583-4725-810D-26AA4E28C41A}"/>
    <cellStyle name="Normal 4 3" xfId="1322" xr:uid="{D4E9E979-FEF5-468D-BA44-12EB04319A9E}"/>
    <cellStyle name="Normal 4 3 2" xfId="11051" xr:uid="{58CA91AA-6E94-4A7D-89F5-21CF19F14E12}"/>
    <cellStyle name="Normal 4 3 3" xfId="11052" xr:uid="{EF68B284-58C7-49E6-9775-D2E62FA4D9DF}"/>
    <cellStyle name="Normal 4 4" xfId="1323" xr:uid="{F46F7D78-CEF3-4BF0-889F-604E12C7FE51}"/>
    <cellStyle name="Normal 4 4 2" xfId="11053" xr:uid="{474C4C09-57F4-4F6E-A46A-8A748C2C57E8}"/>
    <cellStyle name="Normal 4 5" xfId="11054" xr:uid="{242D67EB-AA4B-4B75-A789-119B19A1E65B}"/>
    <cellStyle name="Normal 4_Base indicadores" xfId="11055" xr:uid="{D4D64261-4F0E-444E-984C-9A43CA44E9D8}"/>
    <cellStyle name="Normal 40" xfId="1324" xr:uid="{9305B31D-0253-422F-9AE5-4C5A15CF1C71}"/>
    <cellStyle name="Normal 40 2" xfId="11056" xr:uid="{568081CC-E280-46E6-AA8F-5B8FC1219EDF}"/>
    <cellStyle name="Normal 41" xfId="1325" xr:uid="{88EA69EE-C12A-4E13-A69E-C6BC9B3950E8}"/>
    <cellStyle name="Normal 41 2" xfId="11057" xr:uid="{93FECBDE-97FF-4710-85B1-7760AF24E03B}"/>
    <cellStyle name="Normal 42" xfId="1326" xr:uid="{DC160340-2B29-42BF-8034-7B14E93F594D}"/>
    <cellStyle name="Normal 42 2" xfId="11058" xr:uid="{098F31C1-2A15-4070-A00C-310EBCDE8F41}"/>
    <cellStyle name="Normal 43" xfId="11059" xr:uid="{AC297288-8392-4EC5-9964-F86D23C6AA14}"/>
    <cellStyle name="Normal 43 2" xfId="11060" xr:uid="{8149B75E-9ED5-4C0E-BD3D-7D6B5F0F6761}"/>
    <cellStyle name="Normal 44" xfId="11061" xr:uid="{D1AC32EC-3BB3-49D0-881C-50DFDA1975F7}"/>
    <cellStyle name="Normal 44 2" xfId="11062" xr:uid="{5FB31B91-6F89-412E-9265-B016C4525911}"/>
    <cellStyle name="Normal 45" xfId="11063" xr:uid="{E881A044-B5D0-42BB-8B60-201B4F2FD1E7}"/>
    <cellStyle name="Normal 46" xfId="11064" xr:uid="{7CF7EAA0-D3A7-4487-BAA2-8E5A5576DC56}"/>
    <cellStyle name="Normal 47" xfId="11065" xr:uid="{3F84C45A-528E-4C75-A092-1B791B7BBDED}"/>
    <cellStyle name="Normal 48" xfId="11066" xr:uid="{0AF6625C-3DD3-40E1-ADD8-3AD2F398906A}"/>
    <cellStyle name="Normal 49" xfId="11067" xr:uid="{4CED3D71-E617-439F-972E-E9DC51111749}"/>
    <cellStyle name="Normal 5" xfId="1327" xr:uid="{1E024FE1-6F58-46B7-9610-3E89AF2E2133}"/>
    <cellStyle name="Normal 5 2" xfId="1328" xr:uid="{57025A2A-02A1-4795-9E2A-E099DB455D0A}"/>
    <cellStyle name="Normal 5 2 2" xfId="11068" xr:uid="{87A29D3D-7156-4BE2-99B0-DAB3772E5DD2}"/>
    <cellStyle name="Normal 5 2 3" xfId="11069" xr:uid="{FBE361D6-527A-4DC2-BFC7-FDB1414564A6}"/>
    <cellStyle name="Normal 5 3" xfId="1329" xr:uid="{97AC8C67-07D0-4942-B8C9-2B16EA24FF89}"/>
    <cellStyle name="Normal 5 3 2" xfId="11070" xr:uid="{B0F77E32-1D66-4B30-A129-9E85E37E0FA9}"/>
    <cellStyle name="Normal 5 4" xfId="11071" xr:uid="{E72ECBCB-D4AF-419C-B674-685080C526B3}"/>
    <cellStyle name="Normal 50" xfId="11072" xr:uid="{462D5964-C3BC-435B-8EC6-985FA34B8AFE}"/>
    <cellStyle name="Normal 51" xfId="11073" xr:uid="{322CF77E-BD54-4C48-8394-F8125F64B575}"/>
    <cellStyle name="Normal 52" xfId="11074" xr:uid="{AA2C4C0F-44D0-4B6C-9817-81B0231ECDA8}"/>
    <cellStyle name="Normal 53" xfId="11075" xr:uid="{30F5B9A7-4AB0-4DEC-8B31-43E282603EE1}"/>
    <cellStyle name="Normal 54" xfId="11076" xr:uid="{1BD9601B-36E1-4A70-8309-2C55F221B53C}"/>
    <cellStyle name="Normal 55" xfId="11077" xr:uid="{138B3FB6-536E-442F-82B9-2B0982FE68A4}"/>
    <cellStyle name="Normal 56" xfId="11078" xr:uid="{C5CAC8B3-2DDF-463C-9D62-87897F8D2151}"/>
    <cellStyle name="Normal 57" xfId="11079" xr:uid="{89B77D2D-F6B3-4E1E-946B-5421437B61C9}"/>
    <cellStyle name="Normal 58" xfId="11080" xr:uid="{2B624F59-8C7D-4325-925B-F92EBB354A52}"/>
    <cellStyle name="Normal 59" xfId="11081" xr:uid="{E80CEE7B-795C-4AF2-9FA5-0B770E46B968}"/>
    <cellStyle name="Normal 6" xfId="1330" xr:uid="{44A85FA6-0402-4BA7-BA58-1C5885086687}"/>
    <cellStyle name="Normal 6 2" xfId="1331" xr:uid="{E1789693-5915-4A70-89B7-F6A2815D8D15}"/>
    <cellStyle name="Normal 60" xfId="11082" xr:uid="{D4BD730A-4671-45A6-896B-B36BDD1A3F4B}"/>
    <cellStyle name="Normal 61" xfId="11083" xr:uid="{30EA29B7-E25E-40CE-BB1B-A14A4FB8F5C9}"/>
    <cellStyle name="Normal 62" xfId="7" xr:uid="{9BF31F90-997C-4441-945D-20FA12303769}"/>
    <cellStyle name="Normal 63" xfId="1229" xr:uid="{D0B2E01E-C8D4-496A-BB08-6B94E59D26A7}"/>
    <cellStyle name="Normal 64" xfId="25871" xr:uid="{CD688AA9-7FA6-4810-B937-A994C8F388A0}"/>
    <cellStyle name="Normal 67" xfId="11084" xr:uid="{2B19F507-7345-4349-B795-53F8E5A2B2AC}"/>
    <cellStyle name="Normal 68" xfId="11085" xr:uid="{67075F50-8A02-4E27-87D0-00FC17258720}"/>
    <cellStyle name="Normal 69" xfId="11086" xr:uid="{AF782AE9-9DEB-4F82-897C-554A82658D4D}"/>
    <cellStyle name="Normal 7" xfId="1332" xr:uid="{10420B91-585F-4DDF-8731-B3355BA9AF22}"/>
    <cellStyle name="Normal 7 2" xfId="1333" xr:uid="{A7853FED-84BD-4D68-81FC-38C67346BA66}"/>
    <cellStyle name="Normal 7 2 2" xfId="11087" xr:uid="{84934860-0519-4B1B-B66A-4A060F431A3D}"/>
    <cellStyle name="Normal 7 2 3" xfId="11088" xr:uid="{F088F7D8-C14C-4389-A6DE-12F0350A8691}"/>
    <cellStyle name="Normal 8" xfId="1334" xr:uid="{95DBA9B8-CB2C-4420-AD2C-38AC26B527B2}"/>
    <cellStyle name="Normal 8 2" xfId="1335" xr:uid="{0A837BC6-90FC-4348-9DB9-E2B1F8510B96}"/>
    <cellStyle name="Normal 8 2 2" xfId="1336" xr:uid="{8A5ABC7B-DB27-490B-82B8-8356785B9F18}"/>
    <cellStyle name="Normal 8 2 2 2" xfId="11089" xr:uid="{2E5960CC-40F2-4C00-81B7-191F4B650A88}"/>
    <cellStyle name="Normal 8 2 2 3" xfId="11090" xr:uid="{C98B1964-B9A9-442D-8DE5-721E490BB781}"/>
    <cellStyle name="Normal 8 3" xfId="1337" xr:uid="{7003CA86-4AD7-48ED-93F0-E2C6319F8905}"/>
    <cellStyle name="Normal 8 3 2" xfId="11091" xr:uid="{EAE279A3-0472-4F53-807A-FB38694DAC8D}"/>
    <cellStyle name="Normal 8 3 3" xfId="11092" xr:uid="{11CA5C4B-0654-4282-8813-159F25927D3C}"/>
    <cellStyle name="Normal 9" xfId="1338" xr:uid="{A082275C-FACF-4149-A54C-D39359749E24}"/>
    <cellStyle name="Normal 9 2" xfId="1339" xr:uid="{12D92719-2121-490F-987E-3683CB9179A6}"/>
    <cellStyle name="Normal 9 2 2" xfId="1340" xr:uid="{AC6E36F3-883F-4D7F-8605-816B463BDB53}"/>
    <cellStyle name="Normal 9 3" xfId="1341" xr:uid="{EF4B9A25-52BE-4DE8-9A75-95B2144DDFAF}"/>
    <cellStyle name="Normal 9_Metas - Tributos - Excel 2003_teste" xfId="11093" xr:uid="{27A14679-4B9B-4644-BBE6-D338611557D7}"/>
    <cellStyle name="Normal bold" xfId="11094" xr:uid="{D416E7A7-C993-4FBE-AE7A-C4D15F6668FF}"/>
    <cellStyle name="Normal bold 2" xfId="11095" xr:uid="{253A840B-0D9E-498E-85E2-9199D2D5261A}"/>
    <cellStyle name="Normal I" xfId="1342" xr:uid="{758A6D39-E2BB-4F53-B093-CC4AEB6AA3A5}"/>
    <cellStyle name="Normal I 2" xfId="1343" xr:uid="{315411E6-8A09-4EB8-9C6D-FBF1C7A1347B}"/>
    <cellStyle name="Normal II" xfId="1344" xr:uid="{DC081ECA-8D02-4FEE-9FA7-12C3EE18E0F4}"/>
    <cellStyle name="Normal II a" xfId="1345" xr:uid="{C14F2A7C-D1E4-47BD-B0E2-62A9778614AA}"/>
    <cellStyle name="Normal Italics" xfId="11096" xr:uid="{C181FB75-6CDE-4BDE-BE35-B10ED7E181E1}"/>
    <cellStyle name="Normal Italics 2" xfId="11097" xr:uid="{E3DA670C-BFFA-4813-B3B2-A963A473F92A}"/>
    <cellStyle name="Normal U" xfId="1346" xr:uid="{8BEE0DF0-02A0-44F1-ABC8-5E523A3C2EB9}"/>
    <cellStyle name="Normal0" xfId="1347" xr:uid="{C109DDC6-268B-4CA7-AAA9-CFD4C8C3F606}"/>
    <cellStyle name="Normal0 2" xfId="1348" xr:uid="{A53A5BF8-6B20-49A0-8840-A2422902CF63}"/>
    <cellStyle name="Normal0 2 2" xfId="1349" xr:uid="{DBEA06DE-8F05-4A26-847C-33B89A410EA1}"/>
    <cellStyle name="Normal0 3" xfId="1350" xr:uid="{6513D186-1B68-4C3F-9D26-960F9D7B6B7E}"/>
    <cellStyle name="Normal0 3 2" xfId="1351" xr:uid="{2EF7A739-8363-4122-A7E6-488F81B4EA73}"/>
    <cellStyle name="Normal0 4" xfId="1352" xr:uid="{01ABBAC8-0A87-434A-857A-3C8B27BC84D4}"/>
    <cellStyle name="normal1" xfId="1353" xr:uid="{79B0070B-FDF3-42C7-898B-A63375BD1861}"/>
    <cellStyle name="Normal2" xfId="1354" xr:uid="{74DF71C2-29C6-4EAE-8ACC-905D56CD181C}"/>
    <cellStyle name="NormalCurrency" xfId="1355" xr:uid="{FD075CA8-64BA-4537-9086-4C0ED5807D84}"/>
    <cellStyle name="normální_Business Plan MCE" xfId="1356" xr:uid="{AC228998-BBAE-458B-BF83-8160CB18E2CB}"/>
    <cellStyle name="Normalny_56.Podstawowe dane o woj.(1)" xfId="11098" xr:uid="{F5603603-918D-4950-8A42-24CBF52F3B6B}"/>
    <cellStyle name="NormalPink" xfId="1357" xr:uid="{31608E68-8AC0-4599-8FD9-5B0EE81E9DB3}"/>
    <cellStyle name="Nota 10" xfId="11099" xr:uid="{E65C2C2B-64A8-46DF-BA6E-C0D031F6BD63}"/>
    <cellStyle name="Nota 10 2" xfId="11100" xr:uid="{EE57DA82-74FE-4600-B8A2-1051EE66FDAC}"/>
    <cellStyle name="Nota 10 2 2" xfId="11101" xr:uid="{33298617-CD32-4702-8DC9-4CAC1BB1B6A1}"/>
    <cellStyle name="Nota 10 2 2 2" xfId="11102" xr:uid="{868E7FE6-3932-41C1-875C-B12CDA237EBB}"/>
    <cellStyle name="Nota 10 2 2 2 2" xfId="11103" xr:uid="{196D64A1-ACDF-4C68-A012-5EBC6662DA36}"/>
    <cellStyle name="Nota 10 2 2 2 2 2" xfId="11104" xr:uid="{06FA3CA8-1C93-4B93-A1BC-88C875196F91}"/>
    <cellStyle name="Nota 10 2 2 2 2 2 2" xfId="11105" xr:uid="{6C569D8E-BC84-4A78-A181-D6391868FD43}"/>
    <cellStyle name="Nota 10 2 2 2 2 2 2 2" xfId="11106" xr:uid="{A0DED8D4-F2C4-4B9C-8D59-FDACB9EAA526}"/>
    <cellStyle name="Nota 10 2 2 2 2 2 3" xfId="11107" xr:uid="{8A9648DC-8235-4F0E-8520-C1213AA64D29}"/>
    <cellStyle name="Nota 10 2 2 2 2 3" xfId="11108" xr:uid="{F6BDC8F7-5547-4876-9593-0DEF73D44A07}"/>
    <cellStyle name="Nota 10 2 2 2 2 3 2" xfId="11109" xr:uid="{540C964B-7D89-4A1F-8805-DFC19A328FED}"/>
    <cellStyle name="Nota 10 2 2 2 2 3 2 2" xfId="11110" xr:uid="{A6DF29E6-D25E-4DFA-B0A7-D9FCF2229359}"/>
    <cellStyle name="Nota 10 2 2 2 2 3 3" xfId="11111" xr:uid="{7A4E8C20-C5CE-4AC4-8DDB-0266E0835656}"/>
    <cellStyle name="Nota 10 2 2 2 2 4" xfId="11112" xr:uid="{A5EADFBC-7618-4AC9-9819-6FFCFE400190}"/>
    <cellStyle name="Nota 10 2 2 2 3" xfId="11113" xr:uid="{4C60F39B-EE1A-403A-BB17-4F2CC59EAB1D}"/>
    <cellStyle name="Nota 10 2 2 2 3 2" xfId="11114" xr:uid="{7A247D07-FEE0-481A-9668-9C70210B6B1C}"/>
    <cellStyle name="Nota 10 2 2 2 3 2 2" xfId="11115" xr:uid="{41831CF5-54A9-4ADE-8580-3E4D914BDAB9}"/>
    <cellStyle name="Nota 10 2 2 2 3 3" xfId="11116" xr:uid="{41F89970-877C-4C9A-934E-9CFBDC6615D5}"/>
    <cellStyle name="Nota 10 2 2 2 4" xfId="11117" xr:uid="{DD04ED90-965B-4861-9698-9D820B2E601B}"/>
    <cellStyle name="Nota 10 2 2 2 4 2" xfId="11118" xr:uid="{1D90D420-9069-40F4-95B2-DB1CE0A9FE0B}"/>
    <cellStyle name="Nota 10 2 2 2 4 2 2" xfId="11119" xr:uid="{CE6F0ED3-85CB-4EC1-8A66-1BBB4D729A03}"/>
    <cellStyle name="Nota 10 2 2 2 4 3" xfId="11120" xr:uid="{7E7E4051-EE96-4923-88D1-3FA7256C33DC}"/>
    <cellStyle name="Nota 10 2 2 2 5" xfId="11121" xr:uid="{05DA1408-BADB-47E5-B7A1-3D58170F35BE}"/>
    <cellStyle name="Nota 10 2 2 3" xfId="11122" xr:uid="{12010DA5-2DBF-4F58-91C1-F5A950C5E404}"/>
    <cellStyle name="Nota 10 2 2 3 2" xfId="11123" xr:uid="{F0F9FC96-7D31-4C32-B3D6-A212E4FD31C2}"/>
    <cellStyle name="Nota 10 2 2 3 2 2" xfId="11124" xr:uid="{03005EB2-5F9C-4400-83C0-E6BD30AD3A18}"/>
    <cellStyle name="Nota 10 2 2 3 2 2 2" xfId="11125" xr:uid="{BE37F505-B5A2-460A-9F02-B071FAB62A8B}"/>
    <cellStyle name="Nota 10 2 2 3 2 3" xfId="11126" xr:uid="{AA8EF8DA-4CBB-4EF0-8131-E1C1BDC90B3E}"/>
    <cellStyle name="Nota 10 2 2 3 3" xfId="11127" xr:uid="{1D822E92-E94D-46C2-9510-DCF5E060DD59}"/>
    <cellStyle name="Nota 10 2 2 3 3 2" xfId="11128" xr:uid="{1EF7D7D2-C1FC-4CAF-910C-D85795773E67}"/>
    <cellStyle name="Nota 10 2 2 3 3 2 2" xfId="11129" xr:uid="{69E594B6-6CF2-4B76-9E3B-F479EA22FE18}"/>
    <cellStyle name="Nota 10 2 2 3 3 3" xfId="11130" xr:uid="{BB6AFAD7-07BA-451A-B853-48857E4CE332}"/>
    <cellStyle name="Nota 10 2 2 3 4" xfId="11131" xr:uid="{6B85551E-8977-4EDF-8F22-F634EA2CC8F7}"/>
    <cellStyle name="Nota 10 2 2 4" xfId="11132" xr:uid="{7640E704-4F3F-4B62-BDF7-F84767612F0B}"/>
    <cellStyle name="Nota 10 2 2 4 2" xfId="11133" xr:uid="{00D92088-87C3-49F2-AC8B-0B57912B9926}"/>
    <cellStyle name="Nota 10 2 2 4 2 2" xfId="11134" xr:uid="{90E546CA-D86E-4C3D-8919-5941782D4D1F}"/>
    <cellStyle name="Nota 10 2 2 4 3" xfId="11135" xr:uid="{78253FD3-3F2F-46C8-A17F-157C6B0E1337}"/>
    <cellStyle name="Nota 10 2 2 5" xfId="11136" xr:uid="{411D302A-37CA-49EB-B178-2E2800695893}"/>
    <cellStyle name="Nota 10 2 2 5 2" xfId="11137" xr:uid="{F283F95D-B19E-4CCF-AF9C-EAA9B2B80C06}"/>
    <cellStyle name="Nota 10 2 2 5 2 2" xfId="11138" xr:uid="{A9E15454-8F2A-4D9C-9112-01CEB5A02EED}"/>
    <cellStyle name="Nota 10 2 2 5 3" xfId="11139" xr:uid="{61C560A7-3222-421E-B569-C66CBE342F96}"/>
    <cellStyle name="Nota 10 2 2 6" xfId="11140" xr:uid="{86004540-7140-4147-A61E-2494B8A8D2DD}"/>
    <cellStyle name="Nota 10 2 3" xfId="11141" xr:uid="{3A8389D8-5F9A-4314-B2A4-C5DAA3CDD4B5}"/>
    <cellStyle name="Nota 10 2 3 2" xfId="11142" xr:uid="{1A3B2BEB-AF16-4966-8690-2AEE101F1B5F}"/>
    <cellStyle name="Nota 10 2 3 2 2" xfId="11143" xr:uid="{798164B2-9519-403A-98CE-14C90B09C6A3}"/>
    <cellStyle name="Nota 10 2 3 2 2 2" xfId="11144" xr:uid="{BFA9CDF1-2908-43FE-BD39-7966CAEEDC7A}"/>
    <cellStyle name="Nota 10 2 3 2 2 2 2" xfId="11145" xr:uid="{88652ACB-AC34-4196-8C88-40357DF81344}"/>
    <cellStyle name="Nota 10 2 3 2 2 3" xfId="11146" xr:uid="{44D54CC0-057B-4041-BAAD-B35EF605E669}"/>
    <cellStyle name="Nota 10 2 3 2 3" xfId="11147" xr:uid="{8DCB334B-5213-4C91-AAE4-AEBB088885F5}"/>
    <cellStyle name="Nota 10 2 3 2 3 2" xfId="11148" xr:uid="{ECB27029-7C72-4A2A-8459-26A1820E4CD5}"/>
    <cellStyle name="Nota 10 2 3 2 3 2 2" xfId="11149" xr:uid="{8C803D78-63ED-43C8-B18B-346044D7671F}"/>
    <cellStyle name="Nota 10 2 3 2 3 3" xfId="11150" xr:uid="{0FD2B432-E2D6-4BE9-9FE5-9B27A17A6F56}"/>
    <cellStyle name="Nota 10 2 3 2 4" xfId="11151" xr:uid="{F8C2511D-B9A3-427E-8EEC-D968D4A7874A}"/>
    <cellStyle name="Nota 10 2 3 3" xfId="11152" xr:uid="{8B6F55D1-2885-4EF0-9B0A-E96940B4672B}"/>
    <cellStyle name="Nota 10 2 3 3 2" xfId="11153" xr:uid="{260E209D-4E8F-4D2B-835D-360FE5CDFC17}"/>
    <cellStyle name="Nota 10 2 3 3 2 2" xfId="11154" xr:uid="{7C48315F-0B40-4043-8347-C7CFE1397872}"/>
    <cellStyle name="Nota 10 2 3 3 3" xfId="11155" xr:uid="{75FFA1A2-31F4-4285-BE0E-6EEDE000D58D}"/>
    <cellStyle name="Nota 10 2 3 4" xfId="11156" xr:uid="{57860483-CC26-4405-8883-2B322BE62EE9}"/>
    <cellStyle name="Nota 10 2 3 4 2" xfId="11157" xr:uid="{3712B359-967C-4F18-8BFD-6EF7DB0A4222}"/>
    <cellStyle name="Nota 10 2 3 4 2 2" xfId="11158" xr:uid="{48CE7ABD-BA85-4BF7-B192-BDD2FBD4D59A}"/>
    <cellStyle name="Nota 10 2 3 4 3" xfId="11159" xr:uid="{72F878ED-B107-4032-B378-D325921BAFEF}"/>
    <cellStyle name="Nota 10 2 3 5" xfId="11160" xr:uid="{C6191569-5CA5-4119-94C0-5C067801088C}"/>
    <cellStyle name="Nota 10 2 4" xfId="11161" xr:uid="{7A8A873A-98B0-4DF4-A3D7-3726FD6225BB}"/>
    <cellStyle name="Nota 10 2 4 2" xfId="11162" xr:uid="{95D487CC-7596-4C04-9116-E79D5FA9AE62}"/>
    <cellStyle name="Nota 10 2 4 2 2" xfId="11163" xr:uid="{DABA977F-B9C0-4DC3-84B5-30B6BA4F9C24}"/>
    <cellStyle name="Nota 10 2 4 2 2 2" xfId="11164" xr:uid="{7D1ECF6F-587A-4351-BEE2-DE33A25F32F9}"/>
    <cellStyle name="Nota 10 2 4 2 3" xfId="11165" xr:uid="{FEF6054B-B0F6-4D26-AFE8-738FFE002605}"/>
    <cellStyle name="Nota 10 2 4 3" xfId="11166" xr:uid="{5FA7C22D-5B9D-4C89-8412-786D89497BE0}"/>
    <cellStyle name="Nota 10 2 4 3 2" xfId="11167" xr:uid="{C095C6C8-914C-4E22-98BA-4F08F94AD258}"/>
    <cellStyle name="Nota 10 2 4 3 2 2" xfId="11168" xr:uid="{90C6F4E6-390B-41CC-B181-8A5A63758E22}"/>
    <cellStyle name="Nota 10 2 4 3 3" xfId="11169" xr:uid="{BD9ACB3F-9EE6-4C8E-8353-56AB86397BD5}"/>
    <cellStyle name="Nota 10 2 4 4" xfId="11170" xr:uid="{B8AEE0C7-CE0A-495D-9C9D-D136BD18D95A}"/>
    <cellStyle name="Nota 10 2 5" xfId="11171" xr:uid="{432181C4-BE12-4BA4-992E-20E7EE10A364}"/>
    <cellStyle name="Nota 10 2 5 2" xfId="11172" xr:uid="{D4A3F824-A318-4802-ACCD-7C4ED6942B63}"/>
    <cellStyle name="Nota 10 2 5 2 2" xfId="11173" xr:uid="{9F8E89AF-AF5E-4B63-BC74-B642CC2B7122}"/>
    <cellStyle name="Nota 10 2 5 3" xfId="11174" xr:uid="{1957B949-6406-445D-A82A-E9557B0A41DC}"/>
    <cellStyle name="Nota 10 2 6" xfId="11175" xr:uid="{27712113-EB42-4A90-84BD-2402A2645257}"/>
    <cellStyle name="Nota 10 2 6 2" xfId="11176" xr:uid="{423A9A58-E7FA-4925-BDEB-722D063E54F6}"/>
    <cellStyle name="Nota 10 2 6 2 2" xfId="11177" xr:uid="{FAA4F30B-B02F-4987-A648-0FEF1F4CA17E}"/>
    <cellStyle name="Nota 10 2 6 3" xfId="11178" xr:uid="{90F8A259-132E-4E2B-ACB5-6128AB10E176}"/>
    <cellStyle name="Nota 10 2 7" xfId="11179" xr:uid="{1269C9DE-7AF8-4B56-937C-1E604164C6DF}"/>
    <cellStyle name="Nota 10 3" xfId="11180" xr:uid="{903386DD-BE6D-40C9-8CCD-80638DE2C11F}"/>
    <cellStyle name="Nota 10 3 2" xfId="11181" xr:uid="{0C27CBD8-C9BF-4E5F-916E-CADE864257B2}"/>
    <cellStyle name="Nota 10 3 2 2" xfId="11182" xr:uid="{D87963FC-F4C9-43F9-81F7-CDC80E8C31F7}"/>
    <cellStyle name="Nota 10 3 2 2 2" xfId="11183" xr:uid="{F3A47E73-A82B-4F42-B443-97FBE65A8797}"/>
    <cellStyle name="Nota 10 3 2 2 2 2" xfId="11184" xr:uid="{0CEE988D-4227-4225-9340-0C321E94006D}"/>
    <cellStyle name="Nota 10 3 2 2 2 2 2" xfId="11185" xr:uid="{C737E3FC-1F4B-41AA-9ED2-F8D5888D070D}"/>
    <cellStyle name="Nota 10 3 2 2 2 3" xfId="11186" xr:uid="{DEEBAC9E-F9B6-4180-AABC-401AE2422D16}"/>
    <cellStyle name="Nota 10 3 2 2 3" xfId="11187" xr:uid="{2E4F3563-ED05-47F8-9E99-A223DD4CF80F}"/>
    <cellStyle name="Nota 10 3 2 2 3 2" xfId="11188" xr:uid="{C0A7245C-B354-4813-8031-D331A0DEA327}"/>
    <cellStyle name="Nota 10 3 2 2 3 2 2" xfId="11189" xr:uid="{3254D273-DC87-4ED0-ACA7-D02CF49D010E}"/>
    <cellStyle name="Nota 10 3 2 2 3 3" xfId="11190" xr:uid="{0846F2C8-6DE2-4F20-AE66-7FAF43354E66}"/>
    <cellStyle name="Nota 10 3 2 2 4" xfId="11191" xr:uid="{CC972175-440F-4984-8576-FE6EA328110C}"/>
    <cellStyle name="Nota 10 3 2 3" xfId="11192" xr:uid="{CA4C6698-75C8-4444-8CD6-3BD3B6F71BFB}"/>
    <cellStyle name="Nota 10 3 2 3 2" xfId="11193" xr:uid="{393AD3D8-B0A6-4004-A8BC-81DE917F464B}"/>
    <cellStyle name="Nota 10 3 2 3 2 2" xfId="11194" xr:uid="{F4A34097-7B1F-4192-A2BE-2C236ACBAB85}"/>
    <cellStyle name="Nota 10 3 2 3 3" xfId="11195" xr:uid="{8C9AF48E-4C06-4F7F-A31C-C10E1CEC0E45}"/>
    <cellStyle name="Nota 10 3 2 4" xfId="11196" xr:uid="{1837B9A7-AAE3-43E1-8DE0-F1C25AA3E2C4}"/>
    <cellStyle name="Nota 10 3 2 4 2" xfId="11197" xr:uid="{E558E65D-D929-45A1-9891-5C3FF2FD0AB1}"/>
    <cellStyle name="Nota 10 3 2 4 2 2" xfId="11198" xr:uid="{96D9E08B-5B84-4015-9468-1647B9635674}"/>
    <cellStyle name="Nota 10 3 2 4 3" xfId="11199" xr:uid="{82747E5D-C77C-4BE5-89E2-C07DC8B93EBD}"/>
    <cellStyle name="Nota 10 3 2 5" xfId="11200" xr:uid="{E65A02D0-B596-4DA1-B8FA-600A5AFDBD15}"/>
    <cellStyle name="Nota 10 3 3" xfId="11201" xr:uid="{264D7B40-B57A-4824-82BC-85DFF3832562}"/>
    <cellStyle name="Nota 10 3 3 2" xfId="11202" xr:uid="{94B730F5-B676-443B-9931-93252CDF6666}"/>
    <cellStyle name="Nota 10 3 3 2 2" xfId="11203" xr:uid="{884EADCB-CB48-4BDB-9DE0-9F63EBA95CFE}"/>
    <cellStyle name="Nota 10 3 3 2 2 2" xfId="11204" xr:uid="{36B83A3D-3EEE-4CFD-8C75-5D356DAD1C30}"/>
    <cellStyle name="Nota 10 3 3 2 3" xfId="11205" xr:uid="{F49375C2-7E0B-470B-8D7C-B5A39B3C58ED}"/>
    <cellStyle name="Nota 10 3 3 3" xfId="11206" xr:uid="{80E01561-A32A-4BAA-B04A-722045F668D8}"/>
    <cellStyle name="Nota 10 3 3 3 2" xfId="11207" xr:uid="{DA98E051-8404-4D6F-888F-22F40436C0D3}"/>
    <cellStyle name="Nota 10 3 3 3 2 2" xfId="11208" xr:uid="{C000D360-B8AB-4F1D-BEFF-BC3E57285525}"/>
    <cellStyle name="Nota 10 3 3 3 3" xfId="11209" xr:uid="{74B6396A-98B0-44C8-AA7D-B0C0B90BF7AB}"/>
    <cellStyle name="Nota 10 3 3 4" xfId="11210" xr:uid="{8082C126-A21F-4B95-9C0B-39418DA37468}"/>
    <cellStyle name="Nota 10 3 4" xfId="11211" xr:uid="{15647327-C530-4817-9F6C-5D056261FE21}"/>
    <cellStyle name="Nota 10 3 4 2" xfId="11212" xr:uid="{4074FEB8-E669-440F-976C-BF680B2324DE}"/>
    <cellStyle name="Nota 10 3 4 2 2" xfId="11213" xr:uid="{C6324897-FEFB-456C-B0DA-9CCC0A7415B0}"/>
    <cellStyle name="Nota 10 3 4 3" xfId="11214" xr:uid="{D5DEA57F-52BF-41E5-B92C-B2284EF2ED7F}"/>
    <cellStyle name="Nota 10 3 5" xfId="11215" xr:uid="{4DEFA9F6-CF11-4921-84F1-630525E64A51}"/>
    <cellStyle name="Nota 10 3 5 2" xfId="11216" xr:uid="{161C357B-91E7-46F5-8EEA-D55554368A2D}"/>
    <cellStyle name="Nota 10 3 5 2 2" xfId="11217" xr:uid="{6AB6ABD5-5070-4942-8BFF-7139CFD5BD0E}"/>
    <cellStyle name="Nota 10 3 5 3" xfId="11218" xr:uid="{F6B1E2FC-848D-4222-870F-130E9E8984E4}"/>
    <cellStyle name="Nota 10 3 6" xfId="11219" xr:uid="{63F2AE5E-B7D5-46C4-9C30-3CE24D522919}"/>
    <cellStyle name="Nota 10 4" xfId="11220" xr:uid="{3B85AF35-A00C-47E8-A9A5-FFBC904E0AD3}"/>
    <cellStyle name="Nota 10 4 2" xfId="11221" xr:uid="{6312C422-3CAA-4AF1-8EB8-A0C6639EBB6A}"/>
    <cellStyle name="Nota 10 4 2 2" xfId="11222" xr:uid="{61326873-BF70-49DB-8CD4-0446D2DAB9BF}"/>
    <cellStyle name="Nota 10 4 2 2 2" xfId="11223" xr:uid="{117F1CFC-08B6-451A-92B0-165D92E21C8B}"/>
    <cellStyle name="Nota 10 4 2 2 2 2" xfId="11224" xr:uid="{3CD5C949-4760-48A6-A8CA-CB45016FAD7F}"/>
    <cellStyle name="Nota 10 4 2 2 3" xfId="11225" xr:uid="{B6779FF1-AAD5-40A2-9D4F-308BE4A565BA}"/>
    <cellStyle name="Nota 10 4 2 3" xfId="11226" xr:uid="{0FFA78F8-51AD-48AB-85CD-E3A7A684B368}"/>
    <cellStyle name="Nota 10 4 2 3 2" xfId="11227" xr:uid="{ACD4C375-D147-44A0-9BE0-EB320747B9C3}"/>
    <cellStyle name="Nota 10 4 2 3 2 2" xfId="11228" xr:uid="{1B29180E-CBD5-4FE9-B304-4E3E2E0384CE}"/>
    <cellStyle name="Nota 10 4 2 3 3" xfId="11229" xr:uid="{0F3457CC-A335-4A83-8863-E1D89F052BA1}"/>
    <cellStyle name="Nota 10 4 2 4" xfId="11230" xr:uid="{3408D0C3-FF55-4D5F-8CBC-ACC262B3E6EA}"/>
    <cellStyle name="Nota 10 4 3" xfId="11231" xr:uid="{D3F97CF2-C994-4A91-BB78-833A8DBE8D05}"/>
    <cellStyle name="Nota 10 4 3 2" xfId="11232" xr:uid="{5A01DE5C-FB3E-4147-A54B-60B551FFBC0C}"/>
    <cellStyle name="Nota 10 4 3 2 2" xfId="11233" xr:uid="{E4BE1ED6-3175-49AF-88AF-B0EFF80B7F24}"/>
    <cellStyle name="Nota 10 4 3 3" xfId="11234" xr:uid="{5DCD1773-712F-45AB-8651-B3F22278B99D}"/>
    <cellStyle name="Nota 10 4 4" xfId="11235" xr:uid="{A26E308A-4005-4424-92A7-24CA58A075C6}"/>
    <cellStyle name="Nota 10 4 4 2" xfId="11236" xr:uid="{7BBCFF49-D8FE-4A12-B50C-FFAE1168BC94}"/>
    <cellStyle name="Nota 10 4 4 2 2" xfId="11237" xr:uid="{46ACA173-73A2-427D-B081-0BB0615E449F}"/>
    <cellStyle name="Nota 10 4 4 3" xfId="11238" xr:uid="{888D4AEB-E3B4-4526-9B23-8A6E62CE9C47}"/>
    <cellStyle name="Nota 10 4 5" xfId="11239" xr:uid="{2D18809C-85BF-4B66-8026-E98308493768}"/>
    <cellStyle name="Nota 10 5" xfId="11240" xr:uid="{FAFA10D8-E315-4A8C-8C7E-3B79394FC36C}"/>
    <cellStyle name="Nota 10 5 2" xfId="11241" xr:uid="{92B0DB07-F3D6-4DBB-A552-8B8D759C28EC}"/>
    <cellStyle name="Nota 10 5 2 2" xfId="11242" xr:uid="{46F01F4E-4B4B-4D53-B3EE-5C1C858442F2}"/>
    <cellStyle name="Nota 10 5 2 2 2" xfId="11243" xr:uid="{AF1EF26E-C916-4A6B-9D46-07E90DA1F33C}"/>
    <cellStyle name="Nota 10 5 2 3" xfId="11244" xr:uid="{90FB05D2-9AEC-405A-A06B-E0F6B6A69B96}"/>
    <cellStyle name="Nota 10 5 3" xfId="11245" xr:uid="{13E4ED23-E53D-4B1A-B261-492F3AF5E165}"/>
    <cellStyle name="Nota 10 5 3 2" xfId="11246" xr:uid="{5B51544E-1FE4-4B7C-93C3-CDD48CC7385C}"/>
    <cellStyle name="Nota 10 5 3 2 2" xfId="11247" xr:uid="{5827DD9C-BDC3-4F3D-927C-879DE77005CB}"/>
    <cellStyle name="Nota 10 5 3 3" xfId="11248" xr:uid="{3AC3F7C3-CBE6-41B0-9665-E948F6A7C6B2}"/>
    <cellStyle name="Nota 10 5 4" xfId="11249" xr:uid="{B9F43882-4DFC-4D60-AF1B-090F86FDBFE3}"/>
    <cellStyle name="Nota 10 6" xfId="11250" xr:uid="{0BFBC5DC-7859-425D-B33B-B04810585565}"/>
    <cellStyle name="Nota 10 6 2" xfId="11251" xr:uid="{AEF479C2-B9C6-4A6A-AF74-01B819CBAB36}"/>
    <cellStyle name="Nota 10 6 2 2" xfId="11252" xr:uid="{DAEA9F92-4388-4604-ABF7-40C6B6D645D1}"/>
    <cellStyle name="Nota 10 6 3" xfId="11253" xr:uid="{F44F02C5-4D3E-4F00-8053-59194BC685F0}"/>
    <cellStyle name="Nota 10 7" xfId="11254" xr:uid="{A7141A98-56D4-4DA2-8587-01BC547C0374}"/>
    <cellStyle name="Nota 10 7 2" xfId="11255" xr:uid="{A1A6A03A-100B-4E78-A60F-235572E161B6}"/>
    <cellStyle name="Nota 10 7 2 2" xfId="11256" xr:uid="{ED573E88-6FC5-4740-BC48-2586D54D1194}"/>
    <cellStyle name="Nota 10 7 3" xfId="11257" xr:uid="{4DB91CCB-7CC1-4495-B628-08A93EE2223F}"/>
    <cellStyle name="Nota 10 8" xfId="11258" xr:uid="{E0CE76A6-5E9F-4268-A827-9D90AD2304BC}"/>
    <cellStyle name="Nota 11" xfId="11259" xr:uid="{81A24609-CAE2-4ED0-AE4A-B7483FB1482F}"/>
    <cellStyle name="Nota 11 2" xfId="11260" xr:uid="{0F9FB982-BCF8-4E9E-AB66-9BEA0841DB5A}"/>
    <cellStyle name="Nota 11 2 2" xfId="11261" xr:uid="{9B53847F-A6F0-484A-A380-14CB90A9CD01}"/>
    <cellStyle name="Nota 11 2 2 2" xfId="11262" xr:uid="{B84D5515-ABF2-4421-A1A6-B0119FC0BC98}"/>
    <cellStyle name="Nota 11 2 2 2 2" xfId="11263" xr:uid="{18531118-349F-4702-A018-A5288F40A4EF}"/>
    <cellStyle name="Nota 11 2 2 2 2 2" xfId="11264" xr:uid="{44336678-5E71-48F0-A511-23CAE26E48AB}"/>
    <cellStyle name="Nota 11 2 2 2 2 2 2" xfId="11265" xr:uid="{7CF06E80-2F04-4823-B454-062C2EFC363D}"/>
    <cellStyle name="Nota 11 2 2 2 2 2 2 2" xfId="11266" xr:uid="{1D645952-F921-48DF-A543-A524EDB123E3}"/>
    <cellStyle name="Nota 11 2 2 2 2 2 3" xfId="11267" xr:uid="{BC013B7F-DEB7-442F-B0C2-951FEE69E878}"/>
    <cellStyle name="Nota 11 2 2 2 2 3" xfId="11268" xr:uid="{4D290B25-5446-4B0D-ACA4-C6E14DE7C7F2}"/>
    <cellStyle name="Nota 11 2 2 2 2 3 2" xfId="11269" xr:uid="{BA33041A-D59F-47E9-8E25-051FD8E97E17}"/>
    <cellStyle name="Nota 11 2 2 2 2 3 2 2" xfId="11270" xr:uid="{44591898-9A0A-4576-A933-9A7C3AF9B64A}"/>
    <cellStyle name="Nota 11 2 2 2 2 3 3" xfId="11271" xr:uid="{B69811E7-0B5E-4FE7-ACC8-2EC7932465EF}"/>
    <cellStyle name="Nota 11 2 2 2 2 4" xfId="11272" xr:uid="{5F7CEF8B-8F1F-497D-B1D0-738633324394}"/>
    <cellStyle name="Nota 11 2 2 2 3" xfId="11273" xr:uid="{2D5F4EBE-C4EB-41D8-A40A-A01BF1B23E21}"/>
    <cellStyle name="Nota 11 2 2 2 3 2" xfId="11274" xr:uid="{EF289222-8659-4F01-8E56-FDD8289765D1}"/>
    <cellStyle name="Nota 11 2 2 2 3 2 2" xfId="11275" xr:uid="{1A1E3AD3-BF10-4224-9963-AB38662A0629}"/>
    <cellStyle name="Nota 11 2 2 2 3 3" xfId="11276" xr:uid="{81338557-E42D-443F-BF5A-2CECB7B3F592}"/>
    <cellStyle name="Nota 11 2 2 2 4" xfId="11277" xr:uid="{0BBB65A2-D7B6-4E51-B2F1-267451AC7610}"/>
    <cellStyle name="Nota 11 2 2 2 4 2" xfId="11278" xr:uid="{3DD3A6C2-728F-443C-AB0D-7E4601D5371D}"/>
    <cellStyle name="Nota 11 2 2 2 4 2 2" xfId="11279" xr:uid="{3ACF26A9-99B3-451B-84C3-2AD060F2EAD4}"/>
    <cellStyle name="Nota 11 2 2 2 4 3" xfId="11280" xr:uid="{83F46359-F84B-463D-8248-458EF6B5F7A1}"/>
    <cellStyle name="Nota 11 2 2 2 5" xfId="11281" xr:uid="{2EE14A67-4165-4152-9CD4-BF5AC3D2641F}"/>
    <cellStyle name="Nota 11 2 2 3" xfId="11282" xr:uid="{7928659A-9105-436E-9FC2-BBD4DAE0B263}"/>
    <cellStyle name="Nota 11 2 2 3 2" xfId="11283" xr:uid="{0439CD25-F8CA-4812-B269-F140B773AADB}"/>
    <cellStyle name="Nota 11 2 2 3 2 2" xfId="11284" xr:uid="{B70E272F-4079-4D6D-A2A3-E371917AFE6C}"/>
    <cellStyle name="Nota 11 2 2 3 2 2 2" xfId="11285" xr:uid="{B7C5F783-2611-4BFB-B539-76AAEF6EFDF0}"/>
    <cellStyle name="Nota 11 2 2 3 2 3" xfId="11286" xr:uid="{A3B8C809-37B3-43DD-B6E1-EECA5661EF5A}"/>
    <cellStyle name="Nota 11 2 2 3 3" xfId="11287" xr:uid="{7D23DB3A-FF3A-48F3-89C7-1C8DAD5CFACC}"/>
    <cellStyle name="Nota 11 2 2 3 3 2" xfId="11288" xr:uid="{4D928883-D915-4E50-8538-92F36CD69A8D}"/>
    <cellStyle name="Nota 11 2 2 3 3 2 2" xfId="11289" xr:uid="{32776C8C-73A8-403B-94FC-72EAFA90C538}"/>
    <cellStyle name="Nota 11 2 2 3 3 3" xfId="11290" xr:uid="{CA04EB2B-AF64-4B3B-8D8A-322BCA5A62CA}"/>
    <cellStyle name="Nota 11 2 2 3 4" xfId="11291" xr:uid="{255951DE-FB38-42C7-9B03-ED4271D8BC1B}"/>
    <cellStyle name="Nota 11 2 2 4" xfId="11292" xr:uid="{1C27D43B-282D-490B-A534-6CF149C04057}"/>
    <cellStyle name="Nota 11 2 2 4 2" xfId="11293" xr:uid="{6CC31F18-1C15-4847-8A8E-931AF9589529}"/>
    <cellStyle name="Nota 11 2 2 4 2 2" xfId="11294" xr:uid="{8DE8E916-EF4F-4062-A71F-5F7F21303352}"/>
    <cellStyle name="Nota 11 2 2 4 3" xfId="11295" xr:uid="{8ABCAF67-E414-4D43-836F-77EC11F3AE84}"/>
    <cellStyle name="Nota 11 2 2 5" xfId="11296" xr:uid="{D734A658-C14F-4BCB-899D-A943D9F1F939}"/>
    <cellStyle name="Nota 11 2 2 5 2" xfId="11297" xr:uid="{0C37ACC4-EA9C-471D-AC3A-26C8BF9778E7}"/>
    <cellStyle name="Nota 11 2 2 5 2 2" xfId="11298" xr:uid="{187D057C-704E-4460-8401-D84C5073B548}"/>
    <cellStyle name="Nota 11 2 2 5 3" xfId="11299" xr:uid="{BA1C8379-0504-48ED-AE05-760A915A935B}"/>
    <cellStyle name="Nota 11 2 2 6" xfId="11300" xr:uid="{FB778453-6EDB-49A6-8F5E-692C4568BFC8}"/>
    <cellStyle name="Nota 11 2 3" xfId="11301" xr:uid="{603BDD32-BF45-413D-86C4-569218C4F841}"/>
    <cellStyle name="Nota 11 2 3 2" xfId="11302" xr:uid="{334FB0C8-F163-4042-9DBD-070C318EBA8D}"/>
    <cellStyle name="Nota 11 2 3 2 2" xfId="11303" xr:uid="{0638DBAF-D2BC-4EBB-873B-83F3CE12DD73}"/>
    <cellStyle name="Nota 11 2 3 2 2 2" xfId="11304" xr:uid="{AD9D973F-924A-4567-B617-EF11AC22E3B2}"/>
    <cellStyle name="Nota 11 2 3 2 2 2 2" xfId="11305" xr:uid="{92B7BEEA-5AD8-429A-B1E7-858CDE390328}"/>
    <cellStyle name="Nota 11 2 3 2 2 3" xfId="11306" xr:uid="{50DC9120-16D2-4A53-85A5-A03884240961}"/>
    <cellStyle name="Nota 11 2 3 2 3" xfId="11307" xr:uid="{BB596938-691F-495C-B3BD-F1761C01D697}"/>
    <cellStyle name="Nota 11 2 3 2 3 2" xfId="11308" xr:uid="{BE011522-07F6-4613-9833-43774EE18287}"/>
    <cellStyle name="Nota 11 2 3 2 3 2 2" xfId="11309" xr:uid="{B5E5D6A2-3EB1-4A2F-93C0-9D8455B75168}"/>
    <cellStyle name="Nota 11 2 3 2 3 3" xfId="11310" xr:uid="{5486CE51-9E45-4C75-8376-E52B75C46DF4}"/>
    <cellStyle name="Nota 11 2 3 2 4" xfId="11311" xr:uid="{042E6427-E6EB-41A1-884B-B818CA0BF1A6}"/>
    <cellStyle name="Nota 11 2 3 3" xfId="11312" xr:uid="{AD9E85DB-A893-4607-B425-1DCE75DD2342}"/>
    <cellStyle name="Nota 11 2 3 3 2" xfId="11313" xr:uid="{730A27A2-872E-4F28-8C8C-13E620390E02}"/>
    <cellStyle name="Nota 11 2 3 3 2 2" xfId="11314" xr:uid="{58A9CB47-3439-4661-BAEA-2DA614175A0F}"/>
    <cellStyle name="Nota 11 2 3 3 3" xfId="11315" xr:uid="{7E2CF6EA-E1BF-4F52-B89F-99ECD14A07CF}"/>
    <cellStyle name="Nota 11 2 3 4" xfId="11316" xr:uid="{6BAC3852-1843-4667-952F-5287C38546F9}"/>
    <cellStyle name="Nota 11 2 3 4 2" xfId="11317" xr:uid="{09278C05-7286-4148-A76B-4BADE215C9F5}"/>
    <cellStyle name="Nota 11 2 3 4 2 2" xfId="11318" xr:uid="{8DE48F91-4CC5-44F1-9697-5C168629C9F9}"/>
    <cellStyle name="Nota 11 2 3 4 3" xfId="11319" xr:uid="{246BED31-FF71-4A57-9D78-099396418B85}"/>
    <cellStyle name="Nota 11 2 3 5" xfId="11320" xr:uid="{0648ECBA-FD96-4367-902E-0CCD35D45FE9}"/>
    <cellStyle name="Nota 11 2 4" xfId="11321" xr:uid="{E24219F4-0874-481D-A0FD-A5FF83DF0A2C}"/>
    <cellStyle name="Nota 11 2 4 2" xfId="11322" xr:uid="{4DA819C3-7466-46FC-8B36-786C81193B67}"/>
    <cellStyle name="Nota 11 2 4 2 2" xfId="11323" xr:uid="{53FF509F-F732-482C-B4CA-AA4505E84AE1}"/>
    <cellStyle name="Nota 11 2 4 2 2 2" xfId="11324" xr:uid="{D3E67390-D48E-4D38-8C18-7F491504E09D}"/>
    <cellStyle name="Nota 11 2 4 2 3" xfId="11325" xr:uid="{CE29A1DF-8D72-436C-97F9-E643242889BE}"/>
    <cellStyle name="Nota 11 2 4 3" xfId="11326" xr:uid="{EDD90D99-481A-486D-B474-054BF4874DAF}"/>
    <cellStyle name="Nota 11 2 4 3 2" xfId="11327" xr:uid="{9AAF769D-ED14-4F70-96ED-5BF802B9059C}"/>
    <cellStyle name="Nota 11 2 4 3 2 2" xfId="11328" xr:uid="{D1E33119-3C0C-49B8-8965-4D1D4F7EB20F}"/>
    <cellStyle name="Nota 11 2 4 3 3" xfId="11329" xr:uid="{4086367D-13D0-4F78-A5D0-15AEB7338179}"/>
    <cellStyle name="Nota 11 2 4 4" xfId="11330" xr:uid="{186F2E3E-88A5-4B3D-95DB-975319E791DE}"/>
    <cellStyle name="Nota 11 2 5" xfId="11331" xr:uid="{1B89EE74-D9C5-4EE7-A882-5FF9E04E7D44}"/>
    <cellStyle name="Nota 11 2 5 2" xfId="11332" xr:uid="{6291608A-5EF9-4EE7-8357-CDB266FA7714}"/>
    <cellStyle name="Nota 11 2 5 2 2" xfId="11333" xr:uid="{9EE7EA5E-B575-4293-8B03-987057FB6658}"/>
    <cellStyle name="Nota 11 2 5 3" xfId="11334" xr:uid="{A99DC8D5-2075-4C2C-82D7-7AE46C53E780}"/>
    <cellStyle name="Nota 11 2 6" xfId="11335" xr:uid="{FC445392-E651-4207-B340-2DB48D58E797}"/>
    <cellStyle name="Nota 11 2 6 2" xfId="11336" xr:uid="{73D28562-9BD1-4843-B420-512852D1FFD2}"/>
    <cellStyle name="Nota 11 2 6 2 2" xfId="11337" xr:uid="{A534CFA1-D145-4680-9B30-6D9AA6DEC172}"/>
    <cellStyle name="Nota 11 2 6 3" xfId="11338" xr:uid="{5CAFA3FC-B191-414E-B21F-BAEAD67A0D14}"/>
    <cellStyle name="Nota 11 2 7" xfId="11339" xr:uid="{661D7368-163D-4A01-AFAB-F403402D6247}"/>
    <cellStyle name="Nota 11 3" xfId="11340" xr:uid="{0B1A19A4-4334-4AB9-A73E-22ACEF4C201A}"/>
    <cellStyle name="Nota 11 3 2" xfId="11341" xr:uid="{2DAEA65A-37FB-43D3-AA26-786927DFCD41}"/>
    <cellStyle name="Nota 11 3 2 2" xfId="11342" xr:uid="{1D185CBD-8993-4408-BF05-828F0A9BCA28}"/>
    <cellStyle name="Nota 11 3 2 2 2" xfId="11343" xr:uid="{4ED642B6-D85D-4F91-935A-15DD58326256}"/>
    <cellStyle name="Nota 11 3 2 2 2 2" xfId="11344" xr:uid="{B76443A5-9FF4-47A0-9333-5FFF0BEB8FC8}"/>
    <cellStyle name="Nota 11 3 2 2 2 2 2" xfId="11345" xr:uid="{FE879CB2-0247-46A5-B1EA-27AFE314A1A8}"/>
    <cellStyle name="Nota 11 3 2 2 2 3" xfId="11346" xr:uid="{825E13FD-B918-4E2A-A715-D95300F1EAA8}"/>
    <cellStyle name="Nota 11 3 2 2 3" xfId="11347" xr:uid="{00EE2EF0-D8E5-4D5F-8A5E-F8BE40FFA7F8}"/>
    <cellStyle name="Nota 11 3 2 2 3 2" xfId="11348" xr:uid="{D26D726E-A2E2-4156-A97C-9D63F46008DD}"/>
    <cellStyle name="Nota 11 3 2 2 3 2 2" xfId="11349" xr:uid="{7C3C166A-3BE1-4D86-A022-26B22E5B4024}"/>
    <cellStyle name="Nota 11 3 2 2 3 3" xfId="11350" xr:uid="{1E370E0C-5CCC-4FCA-80BB-BAA6A65230A7}"/>
    <cellStyle name="Nota 11 3 2 2 4" xfId="11351" xr:uid="{06092412-A0FB-4776-B346-769D946039C7}"/>
    <cellStyle name="Nota 11 3 2 3" xfId="11352" xr:uid="{FA519BBD-E1B0-4D3B-B638-912DF6F21CBC}"/>
    <cellStyle name="Nota 11 3 2 3 2" xfId="11353" xr:uid="{4EB62E01-9957-413A-8DCE-8B1C6C8555CD}"/>
    <cellStyle name="Nota 11 3 2 3 2 2" xfId="11354" xr:uid="{B8968FD2-6779-4018-91E5-DD862B30522D}"/>
    <cellStyle name="Nota 11 3 2 3 3" xfId="11355" xr:uid="{61268B66-93E5-4ABD-8EF7-A7C4A5E6BEF3}"/>
    <cellStyle name="Nota 11 3 2 4" xfId="11356" xr:uid="{0CE15D04-56F8-4336-A32B-E3BD8125210F}"/>
    <cellStyle name="Nota 11 3 2 4 2" xfId="11357" xr:uid="{5B3EC5DC-2E21-4FFF-9F5B-79EB4261CB29}"/>
    <cellStyle name="Nota 11 3 2 4 2 2" xfId="11358" xr:uid="{06C70164-AD29-4934-914D-23BDDF1B6256}"/>
    <cellStyle name="Nota 11 3 2 4 3" xfId="11359" xr:uid="{4C32719E-3357-4042-85F4-D1335737E403}"/>
    <cellStyle name="Nota 11 3 2 5" xfId="11360" xr:uid="{8AF90BFC-80AD-4708-AC40-F2875E969543}"/>
    <cellStyle name="Nota 11 3 3" xfId="11361" xr:uid="{1B5E2A80-C697-4B97-A69C-03D8640964F0}"/>
    <cellStyle name="Nota 11 3 3 2" xfId="11362" xr:uid="{E6A80FF9-91BA-4AC6-83E9-BC7BF3BC2827}"/>
    <cellStyle name="Nota 11 3 3 2 2" xfId="11363" xr:uid="{B260733C-5A09-4B2E-B58F-79F5AF932184}"/>
    <cellStyle name="Nota 11 3 3 2 2 2" xfId="11364" xr:uid="{E2B2B20A-1642-4D5B-A8F8-B00499DFB423}"/>
    <cellStyle name="Nota 11 3 3 2 3" xfId="11365" xr:uid="{7ABD4FBC-3B81-4F69-95CC-5891953C4210}"/>
    <cellStyle name="Nota 11 3 3 3" xfId="11366" xr:uid="{8D4F2B84-A866-4EB1-904E-DD8D2FBDE447}"/>
    <cellStyle name="Nota 11 3 3 3 2" xfId="11367" xr:uid="{728DA7F9-6C09-4CC4-BEEF-6D51C56554BA}"/>
    <cellStyle name="Nota 11 3 3 3 2 2" xfId="11368" xr:uid="{01B2BD14-87B6-4F5B-8CF2-595B9B8C4447}"/>
    <cellStyle name="Nota 11 3 3 3 3" xfId="11369" xr:uid="{62CAE3B8-06B7-47EC-A5DC-D07142232BAC}"/>
    <cellStyle name="Nota 11 3 3 4" xfId="11370" xr:uid="{87CC61C4-FF8E-42FC-B5DA-BF5C5B7F31B3}"/>
    <cellStyle name="Nota 11 3 4" xfId="11371" xr:uid="{8628581D-4EA6-4643-A49A-9B757AA43290}"/>
    <cellStyle name="Nota 11 3 4 2" xfId="11372" xr:uid="{7097B916-B8F0-4B14-8A20-DA407D558E8C}"/>
    <cellStyle name="Nota 11 3 4 2 2" xfId="11373" xr:uid="{D507DAE1-E878-4770-9E7F-4747EC90F70D}"/>
    <cellStyle name="Nota 11 3 4 3" xfId="11374" xr:uid="{89997225-D936-489E-B50C-67905EE3646E}"/>
    <cellStyle name="Nota 11 3 5" xfId="11375" xr:uid="{99BCB707-3802-4692-82B1-FEB59C58C100}"/>
    <cellStyle name="Nota 11 3 5 2" xfId="11376" xr:uid="{9B09A9DD-7AA0-48CA-A463-9943E344CEFA}"/>
    <cellStyle name="Nota 11 3 5 2 2" xfId="11377" xr:uid="{CBB4911B-30CD-4742-9AAA-6857364B09C2}"/>
    <cellStyle name="Nota 11 3 5 3" xfId="11378" xr:uid="{8136F985-DD1D-4A7B-A8ED-3EDE59FDB128}"/>
    <cellStyle name="Nota 11 3 6" xfId="11379" xr:uid="{718A7FE5-5D95-42EC-ACE6-8E22A5FB7D23}"/>
    <cellStyle name="Nota 11 4" xfId="11380" xr:uid="{0A505EEB-1FED-41A1-B459-51CFF7BFBAAA}"/>
    <cellStyle name="Nota 11 4 2" xfId="11381" xr:uid="{9E82FFD1-D8CA-488A-A32D-49707AF465DA}"/>
    <cellStyle name="Nota 11 4 2 2" xfId="11382" xr:uid="{C9B2A20D-062C-4AF1-AAA8-92753F719D52}"/>
    <cellStyle name="Nota 11 4 2 2 2" xfId="11383" xr:uid="{57F4BC58-AB19-4FA4-B753-85E6332A5CEE}"/>
    <cellStyle name="Nota 11 4 2 2 2 2" xfId="11384" xr:uid="{8A5F22F3-5959-4F05-ACE1-FEFDE54F0051}"/>
    <cellStyle name="Nota 11 4 2 2 3" xfId="11385" xr:uid="{5DA93813-8CE3-4791-B1F5-1608E75D2A1F}"/>
    <cellStyle name="Nota 11 4 2 3" xfId="11386" xr:uid="{4AFCA28D-DCB1-4C65-9BF1-74FA5F2A86AC}"/>
    <cellStyle name="Nota 11 4 2 3 2" xfId="11387" xr:uid="{F4B6243E-510E-4033-AEAE-F11A07487709}"/>
    <cellStyle name="Nota 11 4 2 3 2 2" xfId="11388" xr:uid="{2433611D-41F7-4DB3-98A9-63F7671CDD40}"/>
    <cellStyle name="Nota 11 4 2 3 3" xfId="11389" xr:uid="{EC67A961-193F-4CF8-9900-B8C19DF40C2E}"/>
    <cellStyle name="Nota 11 4 2 4" xfId="11390" xr:uid="{8BE55940-F56C-43CC-9CDD-2EE8E442E53C}"/>
    <cellStyle name="Nota 11 4 3" xfId="11391" xr:uid="{DD83DC08-2C20-49D4-BA96-7F987B030822}"/>
    <cellStyle name="Nota 11 4 3 2" xfId="11392" xr:uid="{4962366C-745F-42AA-BE46-E162F863A03C}"/>
    <cellStyle name="Nota 11 4 3 2 2" xfId="11393" xr:uid="{54285BE2-A146-43AB-A62C-43E6D236DCFD}"/>
    <cellStyle name="Nota 11 4 3 3" xfId="11394" xr:uid="{A29AE620-3A0B-4BBD-9E63-89F3994741F7}"/>
    <cellStyle name="Nota 11 4 4" xfId="11395" xr:uid="{F289BE54-7310-404C-B08A-0A1C499F93D7}"/>
    <cellStyle name="Nota 11 4 4 2" xfId="11396" xr:uid="{009A872F-425E-435C-B07E-468A7DBC73FA}"/>
    <cellStyle name="Nota 11 4 4 2 2" xfId="11397" xr:uid="{5570E33C-DFB1-4DA4-B04E-FD0087AD309D}"/>
    <cellStyle name="Nota 11 4 4 3" xfId="11398" xr:uid="{2A52BEFC-69FB-4058-A4E4-DDBFCF1C1796}"/>
    <cellStyle name="Nota 11 4 5" xfId="11399" xr:uid="{2A936460-C4CC-49E0-AFF1-72D925A8A08D}"/>
    <cellStyle name="Nota 11 5" xfId="11400" xr:uid="{EB5E9CF1-91D5-4FE2-A63A-8DCCFDB53D7A}"/>
    <cellStyle name="Nota 11 5 2" xfId="11401" xr:uid="{9867041D-38C4-41EF-8FDC-1049A33798DD}"/>
    <cellStyle name="Nota 11 5 2 2" xfId="11402" xr:uid="{75960C55-99E4-416D-A346-1CCB03368C97}"/>
    <cellStyle name="Nota 11 5 2 2 2" xfId="11403" xr:uid="{4E67E946-82C2-4DB0-A6AC-D4A8972F2567}"/>
    <cellStyle name="Nota 11 5 2 3" xfId="11404" xr:uid="{930290B0-8A00-4624-876A-E5C2E8BF4225}"/>
    <cellStyle name="Nota 11 5 3" xfId="11405" xr:uid="{DFB2B636-600A-4116-B067-C4BEF4DF835A}"/>
    <cellStyle name="Nota 11 5 3 2" xfId="11406" xr:uid="{DD2D16EC-D7B3-42AF-9217-A31C2CE320D7}"/>
    <cellStyle name="Nota 11 5 3 2 2" xfId="11407" xr:uid="{E9A53ABB-E658-414E-B629-BDD4C0405939}"/>
    <cellStyle name="Nota 11 5 3 3" xfId="11408" xr:uid="{49A34AB7-1B3A-48B9-8470-07BAED63D508}"/>
    <cellStyle name="Nota 11 5 4" xfId="11409" xr:uid="{470C218A-BDCE-46C8-AF18-6148C203BD87}"/>
    <cellStyle name="Nota 11 6" xfId="11410" xr:uid="{D1FF83D1-6D5C-46E4-8E45-EBEED1252C7D}"/>
    <cellStyle name="Nota 11 6 2" xfId="11411" xr:uid="{7BBF15EF-FAC2-448A-9996-4D4E40ED63E9}"/>
    <cellStyle name="Nota 11 6 2 2" xfId="11412" xr:uid="{CB01D7F7-20F7-4AAC-A0C3-5577DE99D574}"/>
    <cellStyle name="Nota 11 6 3" xfId="11413" xr:uid="{89EE3E3D-7441-407E-A801-D380D4174E49}"/>
    <cellStyle name="Nota 11 7" xfId="11414" xr:uid="{7F19D940-1D7B-4CCB-9540-2C64BE7559FF}"/>
    <cellStyle name="Nota 11 7 2" xfId="11415" xr:uid="{2FB88EBD-B0E4-4A80-B1DA-17ACECB32C6A}"/>
    <cellStyle name="Nota 11 7 2 2" xfId="11416" xr:uid="{E36FC6C3-7D9E-4E5E-B4A1-5F328752569D}"/>
    <cellStyle name="Nota 11 7 3" xfId="11417" xr:uid="{D2EF8762-6054-42C8-8CA2-5735C81AB3E2}"/>
    <cellStyle name="Nota 11 8" xfId="11418" xr:uid="{F18AD602-617A-4831-A779-16DCDD79E313}"/>
    <cellStyle name="Nota 12" xfId="11419" xr:uid="{F76BC58F-E2FC-40E0-B1B7-0AD0CD736C50}"/>
    <cellStyle name="Nota 12 2" xfId="11420" xr:uid="{6E222E90-439C-40AA-89CF-CA3B7A91A6B7}"/>
    <cellStyle name="Nota 12 2 2" xfId="11421" xr:uid="{9475C0D9-C7D1-4AF9-A0E7-24F0443A319B}"/>
    <cellStyle name="Nota 12 2 2 2" xfId="11422" xr:uid="{353C8802-8E45-45B2-A506-1BA3B23AFA89}"/>
    <cellStyle name="Nota 12 2 2 2 2" xfId="11423" xr:uid="{BF7F475E-9148-45B1-96C8-C0CA4380FE81}"/>
    <cellStyle name="Nota 12 2 2 2 2 2" xfId="11424" xr:uid="{055F8705-02C7-47F0-B829-21607D593412}"/>
    <cellStyle name="Nota 12 2 2 2 2 2 2" xfId="11425" xr:uid="{7E9DB775-D28F-445E-9359-7407CE0A7892}"/>
    <cellStyle name="Nota 12 2 2 2 2 2 2 2" xfId="11426" xr:uid="{DAE120FA-E470-48D8-AE6B-705CFF74B6D4}"/>
    <cellStyle name="Nota 12 2 2 2 2 2 3" xfId="11427" xr:uid="{229E17BB-3671-4A2B-ACB2-C14B40BBFE66}"/>
    <cellStyle name="Nota 12 2 2 2 2 3" xfId="11428" xr:uid="{A593B265-960E-4B64-99FA-FC973F4F0C99}"/>
    <cellStyle name="Nota 12 2 2 2 2 3 2" xfId="11429" xr:uid="{9C6285CF-0FB8-4C58-B079-FBC144C6F9E2}"/>
    <cellStyle name="Nota 12 2 2 2 2 3 2 2" xfId="11430" xr:uid="{816FBE28-E06C-42E3-8F5E-91899AEA2075}"/>
    <cellStyle name="Nota 12 2 2 2 2 3 3" xfId="11431" xr:uid="{5B2A04C7-36EB-4401-8453-51A4DFA80CE9}"/>
    <cellStyle name="Nota 12 2 2 2 2 4" xfId="11432" xr:uid="{E82240FE-8226-4809-824F-BBBFE7E765CD}"/>
    <cellStyle name="Nota 12 2 2 2 3" xfId="11433" xr:uid="{4465D6BD-9A90-47D5-861C-AF20053533D8}"/>
    <cellStyle name="Nota 12 2 2 2 3 2" xfId="11434" xr:uid="{5AA84738-9D79-419D-B5B5-4C454DA763D7}"/>
    <cellStyle name="Nota 12 2 2 2 3 2 2" xfId="11435" xr:uid="{25B31902-1E13-4FBE-9317-23F53038AAC1}"/>
    <cellStyle name="Nota 12 2 2 2 3 3" xfId="11436" xr:uid="{FDE556DF-28F1-4E19-BA25-1BF7D045B5BC}"/>
    <cellStyle name="Nota 12 2 2 2 4" xfId="11437" xr:uid="{94B7125F-30AA-4F04-B26C-1E6B7BCBF8EB}"/>
    <cellStyle name="Nota 12 2 2 2 4 2" xfId="11438" xr:uid="{E406A87E-DEC7-4949-8D6A-3984BC208D03}"/>
    <cellStyle name="Nota 12 2 2 2 4 2 2" xfId="11439" xr:uid="{C156206D-2234-4DA0-A043-891B8B009D99}"/>
    <cellStyle name="Nota 12 2 2 2 4 3" xfId="11440" xr:uid="{E340A05D-7672-4710-957F-4EB9A7824F1C}"/>
    <cellStyle name="Nota 12 2 2 2 5" xfId="11441" xr:uid="{6936AC22-8212-42FE-99F6-635595352255}"/>
    <cellStyle name="Nota 12 2 2 3" xfId="11442" xr:uid="{CA6B9FA5-5479-4B5E-953E-CFA515CEE876}"/>
    <cellStyle name="Nota 12 2 2 3 2" xfId="11443" xr:uid="{54E72F81-7DD7-442F-A26F-7C09076574AA}"/>
    <cellStyle name="Nota 12 2 2 3 2 2" xfId="11444" xr:uid="{186A2A4A-9DDB-441B-ACF8-89E42B52F9A3}"/>
    <cellStyle name="Nota 12 2 2 3 2 2 2" xfId="11445" xr:uid="{F74A953C-3AD2-45AE-A184-588A482FC179}"/>
    <cellStyle name="Nota 12 2 2 3 2 3" xfId="11446" xr:uid="{C62CF6C2-386A-4DEC-8357-CC35CF96BBC3}"/>
    <cellStyle name="Nota 12 2 2 3 3" xfId="11447" xr:uid="{ABE5A54B-AF44-4E09-B6FF-7C750D157579}"/>
    <cellStyle name="Nota 12 2 2 3 3 2" xfId="11448" xr:uid="{DACD4A8A-F34C-4529-8A02-F23C49E11DF1}"/>
    <cellStyle name="Nota 12 2 2 3 3 2 2" xfId="11449" xr:uid="{35303746-0ABA-42BC-9B81-ED52AA198521}"/>
    <cellStyle name="Nota 12 2 2 3 3 3" xfId="11450" xr:uid="{D71DC0E4-CD67-410C-BFA5-2F97F3267D48}"/>
    <cellStyle name="Nota 12 2 2 3 4" xfId="11451" xr:uid="{41D68E4A-6407-4105-B139-0C28E359AB85}"/>
    <cellStyle name="Nota 12 2 2 4" xfId="11452" xr:uid="{A56BE99E-9016-4BC1-8BF4-F8195AF57664}"/>
    <cellStyle name="Nota 12 2 2 4 2" xfId="11453" xr:uid="{95FD9F33-5D77-4586-B34A-8639AC490961}"/>
    <cellStyle name="Nota 12 2 2 4 2 2" xfId="11454" xr:uid="{E5DEA9FB-B0A4-4CF7-8570-E31365543912}"/>
    <cellStyle name="Nota 12 2 2 4 3" xfId="11455" xr:uid="{F137461A-5017-454D-9AEA-CBF9E67A2988}"/>
    <cellStyle name="Nota 12 2 2 5" xfId="11456" xr:uid="{FFFE55DF-C0B6-4F57-AC05-3EBFC5183B78}"/>
    <cellStyle name="Nota 12 2 2 5 2" xfId="11457" xr:uid="{0D0CCC18-8CD2-437A-BE87-798AA0F033DA}"/>
    <cellStyle name="Nota 12 2 2 5 2 2" xfId="11458" xr:uid="{0891B587-4D10-4A49-90AE-D12D7C54B2E5}"/>
    <cellStyle name="Nota 12 2 2 5 3" xfId="11459" xr:uid="{64F76AAB-1EFA-4F6B-B6B4-E035E6184E7B}"/>
    <cellStyle name="Nota 12 2 2 6" xfId="11460" xr:uid="{ECA1D4E7-DCC9-41BC-9540-AAD3B51E8BF0}"/>
    <cellStyle name="Nota 12 2 3" xfId="11461" xr:uid="{8D450C71-4FB0-48DC-B62A-970988DFA7B9}"/>
    <cellStyle name="Nota 12 2 3 2" xfId="11462" xr:uid="{D2E80FF3-37CC-4C6D-8511-C4B8B3AC7C9A}"/>
    <cellStyle name="Nota 12 2 3 2 2" xfId="11463" xr:uid="{996348A0-A728-4EB1-96F8-4E70934CEACC}"/>
    <cellStyle name="Nota 12 2 3 2 2 2" xfId="11464" xr:uid="{611098FA-30ED-4D03-B713-BD7660BEA81D}"/>
    <cellStyle name="Nota 12 2 3 2 2 2 2" xfId="11465" xr:uid="{1FDDA8E4-60ED-4198-9851-88B37B677B77}"/>
    <cellStyle name="Nota 12 2 3 2 2 3" xfId="11466" xr:uid="{1DF50AFD-43C0-49F0-81AA-0AFB676812EC}"/>
    <cellStyle name="Nota 12 2 3 2 3" xfId="11467" xr:uid="{0B5D33D9-F3A0-46E9-83BB-DAFB1F9546DA}"/>
    <cellStyle name="Nota 12 2 3 2 3 2" xfId="11468" xr:uid="{1C158E4C-B42B-4936-9178-0ED39E01332B}"/>
    <cellStyle name="Nota 12 2 3 2 3 2 2" xfId="11469" xr:uid="{F347CC76-3F1E-452D-93C5-52F9DC094837}"/>
    <cellStyle name="Nota 12 2 3 2 3 3" xfId="11470" xr:uid="{0874765F-C0AC-4F9D-B8ED-AFEAF72C7C30}"/>
    <cellStyle name="Nota 12 2 3 2 4" xfId="11471" xr:uid="{CD3DAD66-9168-44FA-B22D-6221BA7BEE66}"/>
    <cellStyle name="Nota 12 2 3 3" xfId="11472" xr:uid="{1340A2E4-3A0E-40C9-A355-2AA86FB2E272}"/>
    <cellStyle name="Nota 12 2 3 3 2" xfId="11473" xr:uid="{9656AECA-E19A-49E5-BA6E-7320DC5FBC42}"/>
    <cellStyle name="Nota 12 2 3 3 2 2" xfId="11474" xr:uid="{19CB4C6A-0C0A-4177-9467-39AEB5A8B693}"/>
    <cellStyle name="Nota 12 2 3 3 3" xfId="11475" xr:uid="{5E6DB88A-7294-4257-8CA2-954CB68DE2AD}"/>
    <cellStyle name="Nota 12 2 3 4" xfId="11476" xr:uid="{F76166C6-3FB3-4EEB-9F6D-17BF62E12DB5}"/>
    <cellStyle name="Nota 12 2 3 4 2" xfId="11477" xr:uid="{72C752EC-83DE-4840-B1D8-DFC5DF593750}"/>
    <cellStyle name="Nota 12 2 3 4 2 2" xfId="11478" xr:uid="{3AE22223-5C8E-4926-84A0-95B1CAEB8B8A}"/>
    <cellStyle name="Nota 12 2 3 4 3" xfId="11479" xr:uid="{740CFAF6-81A5-4C28-B7BC-55E2601CA4C0}"/>
    <cellStyle name="Nota 12 2 3 5" xfId="11480" xr:uid="{BE2801C2-47C0-490E-9876-11E110629F45}"/>
    <cellStyle name="Nota 12 2 4" xfId="11481" xr:uid="{9DCE9ECF-511B-408F-BEF5-B56234FBA76B}"/>
    <cellStyle name="Nota 12 2 4 2" xfId="11482" xr:uid="{B801456F-9043-40E6-9C1A-7B25D9AF2455}"/>
    <cellStyle name="Nota 12 2 4 2 2" xfId="11483" xr:uid="{4834B5AA-2F02-41F6-95D0-F6D67FBD1352}"/>
    <cellStyle name="Nota 12 2 4 2 2 2" xfId="11484" xr:uid="{911B003D-A536-47B1-BD2B-41256EE2C0DB}"/>
    <cellStyle name="Nota 12 2 4 2 3" xfId="11485" xr:uid="{2C500484-40AB-4F74-8FED-499012E8D96E}"/>
    <cellStyle name="Nota 12 2 4 3" xfId="11486" xr:uid="{F9BEAC34-43EA-42A2-9310-81E206E49742}"/>
    <cellStyle name="Nota 12 2 4 3 2" xfId="11487" xr:uid="{D8F37D6F-939F-434B-8E09-230BC11AB6F3}"/>
    <cellStyle name="Nota 12 2 4 3 2 2" xfId="11488" xr:uid="{3634BB1F-BE22-48D7-AE93-74C8985BEB4D}"/>
    <cellStyle name="Nota 12 2 4 3 3" xfId="11489" xr:uid="{20B320D9-0BBB-4E8E-81AC-BBA78DC49CBC}"/>
    <cellStyle name="Nota 12 2 4 4" xfId="11490" xr:uid="{D229379E-D526-4CA0-B687-EEF8761C48E3}"/>
    <cellStyle name="Nota 12 2 5" xfId="11491" xr:uid="{7537AD8A-4158-43E2-B35D-BB67526339F5}"/>
    <cellStyle name="Nota 12 2 5 2" xfId="11492" xr:uid="{A8218F28-A96A-441B-A510-C8632C1A5DC5}"/>
    <cellStyle name="Nota 12 2 5 2 2" xfId="11493" xr:uid="{210979E1-C817-4278-9416-991C017088A8}"/>
    <cellStyle name="Nota 12 2 5 3" xfId="11494" xr:uid="{1A9CB2FB-BA7E-44A2-89BE-5739E04AFB38}"/>
    <cellStyle name="Nota 12 2 6" xfId="11495" xr:uid="{EB797E80-CBCE-40A1-B7EC-5F97A2E6CAB8}"/>
    <cellStyle name="Nota 12 2 6 2" xfId="11496" xr:uid="{D5F68DF7-4760-46B4-9A0B-2C05C640B7B7}"/>
    <cellStyle name="Nota 12 2 6 2 2" xfId="11497" xr:uid="{8C3B3FE9-B82B-444C-913A-DAC755F0056D}"/>
    <cellStyle name="Nota 12 2 6 3" xfId="11498" xr:uid="{FE0E82D6-FB08-4373-98FF-CD8DA41F5BE1}"/>
    <cellStyle name="Nota 12 2 7" xfId="11499" xr:uid="{5C938F0D-817E-4033-95FD-9AF793A42BB0}"/>
    <cellStyle name="Nota 12 3" xfId="11500" xr:uid="{D4ED4F66-D671-47F9-B99F-947030329ED2}"/>
    <cellStyle name="Nota 12 3 2" xfId="11501" xr:uid="{39045AE1-6334-4BB0-A600-3F7992180963}"/>
    <cellStyle name="Nota 12 3 2 2" xfId="11502" xr:uid="{81C6A5E7-88B1-485D-B988-F62039A2D2A3}"/>
    <cellStyle name="Nota 12 3 2 2 2" xfId="11503" xr:uid="{37D1CAB6-46E0-44A2-9008-2B04701C77D6}"/>
    <cellStyle name="Nota 12 3 2 2 2 2" xfId="11504" xr:uid="{0C0394C3-85EB-45B6-B20A-18A4817AB58D}"/>
    <cellStyle name="Nota 12 3 2 2 2 2 2" xfId="11505" xr:uid="{788D0B3B-CB21-4FE3-B502-F2B04861427F}"/>
    <cellStyle name="Nota 12 3 2 2 2 3" xfId="11506" xr:uid="{73A415FA-C4B1-4354-BFAD-DB605C72BB65}"/>
    <cellStyle name="Nota 12 3 2 2 3" xfId="11507" xr:uid="{14F0E1C1-4B5C-4BB9-BAD6-1FE4B3CF974A}"/>
    <cellStyle name="Nota 12 3 2 2 3 2" xfId="11508" xr:uid="{C22360F1-BBCB-4E01-95EC-8AED3B14070A}"/>
    <cellStyle name="Nota 12 3 2 2 3 2 2" xfId="11509" xr:uid="{630179D0-5F45-400B-A356-1E070EED5AFF}"/>
    <cellStyle name="Nota 12 3 2 2 3 3" xfId="11510" xr:uid="{7F5641B0-0A1C-4FF0-9192-6AF71F5AC0AA}"/>
    <cellStyle name="Nota 12 3 2 2 4" xfId="11511" xr:uid="{D105734F-1DC9-4497-BA9C-ED414C813AD7}"/>
    <cellStyle name="Nota 12 3 2 3" xfId="11512" xr:uid="{0AFAA618-25B0-446D-ABCF-994E3161BCA8}"/>
    <cellStyle name="Nota 12 3 2 3 2" xfId="11513" xr:uid="{A8E42C07-44E0-4EA8-81C2-D059D2EB36D4}"/>
    <cellStyle name="Nota 12 3 2 3 2 2" xfId="11514" xr:uid="{72216FD5-23CE-4040-9C4E-719BD0E59961}"/>
    <cellStyle name="Nota 12 3 2 3 3" xfId="11515" xr:uid="{9A785374-7BB9-4F73-89A4-07958CF8882F}"/>
    <cellStyle name="Nota 12 3 2 4" xfId="11516" xr:uid="{FFABCCBE-7089-425E-97C0-71840EAC23F0}"/>
    <cellStyle name="Nota 12 3 2 4 2" xfId="11517" xr:uid="{4F3D88F7-AAD4-4DB0-88C9-C6F2E8F63B12}"/>
    <cellStyle name="Nota 12 3 2 4 2 2" xfId="11518" xr:uid="{75467345-7C0D-4A64-B263-9ABC87B7C6A1}"/>
    <cellStyle name="Nota 12 3 2 4 3" xfId="11519" xr:uid="{735610EE-FC6E-4BC1-8B4B-BC73CB78F399}"/>
    <cellStyle name="Nota 12 3 2 5" xfId="11520" xr:uid="{4B6827F7-A39B-4250-A139-6B18C8403172}"/>
    <cellStyle name="Nota 12 3 3" xfId="11521" xr:uid="{2A07AADB-68EA-48DB-939C-C5C80A33034B}"/>
    <cellStyle name="Nota 12 3 3 2" xfId="11522" xr:uid="{B0E18974-4DC4-44F2-820C-07C0C1263D92}"/>
    <cellStyle name="Nota 12 3 3 2 2" xfId="11523" xr:uid="{80DB7CBA-05FC-488D-AED5-1CCC4210D7FD}"/>
    <cellStyle name="Nota 12 3 3 2 2 2" xfId="11524" xr:uid="{BEEA781B-9376-4092-B856-65AD179AC917}"/>
    <cellStyle name="Nota 12 3 3 2 3" xfId="11525" xr:uid="{EA2AB336-98BB-4107-9789-9B125A30DACD}"/>
    <cellStyle name="Nota 12 3 3 3" xfId="11526" xr:uid="{E67AE4DC-3C89-4C1F-93D3-540146EB1EEC}"/>
    <cellStyle name="Nota 12 3 3 3 2" xfId="11527" xr:uid="{14BE659E-2FE6-47CB-9778-F3B96899C2A4}"/>
    <cellStyle name="Nota 12 3 3 3 2 2" xfId="11528" xr:uid="{C47D1F82-67F5-4396-B147-B194E5E6E11C}"/>
    <cellStyle name="Nota 12 3 3 3 3" xfId="11529" xr:uid="{3C3A4F52-5744-4FCB-A422-F42982423622}"/>
    <cellStyle name="Nota 12 3 3 4" xfId="11530" xr:uid="{7AD29647-86E0-4D70-A07C-3F78A9DA5DE3}"/>
    <cellStyle name="Nota 12 3 4" xfId="11531" xr:uid="{ED909E89-B2E0-4BEC-B58F-B797535E5A0C}"/>
    <cellStyle name="Nota 12 3 4 2" xfId="11532" xr:uid="{6C307202-D44D-4AF2-AA8C-361E383CFA12}"/>
    <cellStyle name="Nota 12 3 4 2 2" xfId="11533" xr:uid="{A143429C-CFCB-4C2B-9DD0-B624CA7EF76E}"/>
    <cellStyle name="Nota 12 3 4 3" xfId="11534" xr:uid="{8E2FEA4A-ABEB-4FB3-A3AD-59DF979DD210}"/>
    <cellStyle name="Nota 12 3 5" xfId="11535" xr:uid="{17EC0AA6-AA9D-4894-B9EE-93C7FF75509C}"/>
    <cellStyle name="Nota 12 3 5 2" xfId="11536" xr:uid="{95C7A68C-D464-4123-8B1C-EAFC2F5F56F8}"/>
    <cellStyle name="Nota 12 3 5 2 2" xfId="11537" xr:uid="{31030058-96DE-4EE9-8B14-ED871E7F7674}"/>
    <cellStyle name="Nota 12 3 5 3" xfId="11538" xr:uid="{359093A9-D494-43FD-944E-0903156096A8}"/>
    <cellStyle name="Nota 12 3 6" xfId="11539" xr:uid="{163D78F8-4AA9-4F31-B0A2-CF8A2FC3E3C7}"/>
    <cellStyle name="Nota 12 4" xfId="11540" xr:uid="{37AC5F67-447E-40AA-9D3B-1A412DD51C6A}"/>
    <cellStyle name="Nota 12 4 2" xfId="11541" xr:uid="{3165D462-0338-4EB0-B600-197E562EF7AB}"/>
    <cellStyle name="Nota 12 4 2 2" xfId="11542" xr:uid="{A0C8F23A-F345-4911-961A-599F2C1C45BD}"/>
    <cellStyle name="Nota 12 4 2 2 2" xfId="11543" xr:uid="{E272C985-C3B7-40A5-B440-1A06139456F0}"/>
    <cellStyle name="Nota 12 4 2 2 2 2" xfId="11544" xr:uid="{E298BCA6-5911-48FF-ACFB-7DCA2A20D32B}"/>
    <cellStyle name="Nota 12 4 2 2 3" xfId="11545" xr:uid="{88632947-873F-46B7-AC69-706136005290}"/>
    <cellStyle name="Nota 12 4 2 3" xfId="11546" xr:uid="{8B5F97C0-E36E-4794-9C86-E8C91D5195F5}"/>
    <cellStyle name="Nota 12 4 2 3 2" xfId="11547" xr:uid="{90F3EBA3-E402-4A97-9A6F-F6BA5FD08F3E}"/>
    <cellStyle name="Nota 12 4 2 3 2 2" xfId="11548" xr:uid="{2F20DC1B-A8A9-4330-9F99-11DD0C1B0BAB}"/>
    <cellStyle name="Nota 12 4 2 3 3" xfId="11549" xr:uid="{3708550F-6106-4995-ADDD-30D498C126FB}"/>
    <cellStyle name="Nota 12 4 2 4" xfId="11550" xr:uid="{D90A224E-0490-418E-A3AE-D3C9AD0AD1E7}"/>
    <cellStyle name="Nota 12 4 3" xfId="11551" xr:uid="{5CCA0311-8AD0-4A88-831C-0123843E486B}"/>
    <cellStyle name="Nota 12 4 3 2" xfId="11552" xr:uid="{DEB0E3CC-4069-4EC2-B94F-1E7D2D1B8256}"/>
    <cellStyle name="Nota 12 4 3 2 2" xfId="11553" xr:uid="{CA6E28A6-9EAA-47CA-A935-6926676742E4}"/>
    <cellStyle name="Nota 12 4 3 3" xfId="11554" xr:uid="{C09F319F-DC37-4B33-AD16-230C519B37AF}"/>
    <cellStyle name="Nota 12 4 4" xfId="11555" xr:uid="{49EAC82A-3253-4864-B179-B23F82784C1C}"/>
    <cellStyle name="Nota 12 4 4 2" xfId="11556" xr:uid="{CABF0162-53F2-4CBE-8306-D45112513A1E}"/>
    <cellStyle name="Nota 12 4 4 2 2" xfId="11557" xr:uid="{A50C1477-363A-4A20-BC66-57C1C6D5B9B7}"/>
    <cellStyle name="Nota 12 4 4 3" xfId="11558" xr:uid="{119DA976-9443-4AFC-AFB5-9DCD348BDE8F}"/>
    <cellStyle name="Nota 12 4 5" xfId="11559" xr:uid="{43F5C4AE-FAA7-42F8-B981-5FF7188C6955}"/>
    <cellStyle name="Nota 12 5" xfId="11560" xr:uid="{88871152-1BC9-4134-9635-EB39C7F9EEBB}"/>
    <cellStyle name="Nota 12 5 2" xfId="11561" xr:uid="{4C003335-0FF5-4BFF-9934-CAB8579E58D8}"/>
    <cellStyle name="Nota 12 5 2 2" xfId="11562" xr:uid="{8DB9BC20-669F-4742-952D-F67336A28E35}"/>
    <cellStyle name="Nota 12 5 2 2 2" xfId="11563" xr:uid="{D5A8AA87-993F-4CF9-BCD6-A7505C211DAA}"/>
    <cellStyle name="Nota 12 5 2 3" xfId="11564" xr:uid="{DE9B989C-1C49-4394-A183-4DAD270BE899}"/>
    <cellStyle name="Nota 12 5 3" xfId="11565" xr:uid="{D4253F78-2313-4C10-B638-DD2DCD36CDCA}"/>
    <cellStyle name="Nota 12 5 3 2" xfId="11566" xr:uid="{86A1D81B-83B3-4D46-A458-5D5FC022B6D3}"/>
    <cellStyle name="Nota 12 5 3 2 2" xfId="11567" xr:uid="{BABD7F96-CA01-49E7-9053-894D95F2A6E1}"/>
    <cellStyle name="Nota 12 5 3 3" xfId="11568" xr:uid="{429FAC70-9227-4819-9E61-D2B9D71878B5}"/>
    <cellStyle name="Nota 12 5 4" xfId="11569" xr:uid="{44EAABAD-F237-4CE8-AEBA-36462DBFBA80}"/>
    <cellStyle name="Nota 12 6" xfId="11570" xr:uid="{B5AD4F0B-8943-46C2-9174-A75EA0149F2F}"/>
    <cellStyle name="Nota 12 6 2" xfId="11571" xr:uid="{B4C3EE59-E48D-423C-B8A8-20B843DCD664}"/>
    <cellStyle name="Nota 12 6 2 2" xfId="11572" xr:uid="{35323759-3BE1-4094-AD3C-74D64ED5C2EC}"/>
    <cellStyle name="Nota 12 6 3" xfId="11573" xr:uid="{E19E7A13-6633-4A7F-A60C-3E07D3AECDD8}"/>
    <cellStyle name="Nota 12 7" xfId="11574" xr:uid="{784A38C7-5C15-4C73-A3ED-4C62966B4FDD}"/>
    <cellStyle name="Nota 12 7 2" xfId="11575" xr:uid="{7F6532EE-A59F-4BC7-9CF1-91EA1BEBBA4A}"/>
    <cellStyle name="Nota 12 7 2 2" xfId="11576" xr:uid="{9F431052-8B10-4FCC-9DBF-333600C798F5}"/>
    <cellStyle name="Nota 12 7 3" xfId="11577" xr:uid="{F46AA66A-9418-483F-A008-E53D247E33B4}"/>
    <cellStyle name="Nota 12 8" xfId="11578" xr:uid="{14610DF7-3340-407E-93A1-84CE4390FA70}"/>
    <cellStyle name="Nota 2" xfId="1358" xr:uid="{5BAFBAC4-3AC9-4901-8B5C-2D1AFA0540C6}"/>
    <cellStyle name="Nota 2 10" xfId="11579" xr:uid="{E4EECF6A-81BA-4781-A6DF-C961B87AEB63}"/>
    <cellStyle name="Nota 2 10 2" xfId="11580" xr:uid="{669360A7-66FD-484B-A3E1-95A15362EDDE}"/>
    <cellStyle name="Nota 2 10 2 2" xfId="11581" xr:uid="{FC455588-B212-4B7D-BBD5-DA95D394B34F}"/>
    <cellStyle name="Nota 2 10 2 2 2" xfId="11582" xr:uid="{C2CBD5E3-9E3E-4CA2-9640-F1326DAE8E52}"/>
    <cellStyle name="Nota 2 10 2 3" xfId="11583" xr:uid="{D119725A-40E5-497C-BA25-49D7F4D2BA8C}"/>
    <cellStyle name="Nota 2 10 3" xfId="11584" xr:uid="{017D48A2-6085-4D79-B9D7-00796F511B91}"/>
    <cellStyle name="Nota 2 10 3 2" xfId="11585" xr:uid="{24EF8E9A-E2A0-4844-ACE1-185911C9CD85}"/>
    <cellStyle name="Nota 2 10 3 2 2" xfId="11586" xr:uid="{99F7291A-E362-428B-AD72-4B879FE427CB}"/>
    <cellStyle name="Nota 2 10 3 3" xfId="11587" xr:uid="{77F9A66C-E116-4F2E-A0E8-D2F4E4938BEE}"/>
    <cellStyle name="Nota 2 10 4" xfId="11588" xr:uid="{44372BED-354E-4118-8CD1-AC73D7B06909}"/>
    <cellStyle name="Nota 2 11" xfId="11589" xr:uid="{A223A554-A67E-400E-887D-7F1E96A7067D}"/>
    <cellStyle name="Nota 2 11 2" xfId="11590" xr:uid="{13A928F9-9F6D-44D9-A924-78636E161B0F}"/>
    <cellStyle name="Nota 2 11 2 2" xfId="11591" xr:uid="{ABE64860-F879-478E-B2F9-0D128B46A205}"/>
    <cellStyle name="Nota 2 11 3" xfId="11592" xr:uid="{3E7B223F-3015-4747-83B8-6FD2F43BD4EC}"/>
    <cellStyle name="Nota 2 12" xfId="11593" xr:uid="{5ED2511E-795D-44B7-8556-07F915DEB6D9}"/>
    <cellStyle name="Nota 2 12 2" xfId="11594" xr:uid="{BAA1C061-470E-4462-95BC-105F371702E7}"/>
    <cellStyle name="Nota 2 12 2 2" xfId="11595" xr:uid="{4FCAF2DA-C9AB-4B6E-ACBA-B7E350894C1A}"/>
    <cellStyle name="Nota 2 12 3" xfId="11596" xr:uid="{5CD1F9DD-89C6-4B50-976C-69AEC8E22AFE}"/>
    <cellStyle name="Nota 2 13" xfId="11597" xr:uid="{ECE56DAC-43F4-4418-A8D5-6922697AE48C}"/>
    <cellStyle name="Nota 2 2" xfId="1359" xr:uid="{D0A9336A-AE22-44F1-B7E7-3582017A143D}"/>
    <cellStyle name="Nota 2 2 2" xfId="11598" xr:uid="{71198913-7436-4728-A665-27161081582F}"/>
    <cellStyle name="Nota 2 2 2 2" xfId="11599" xr:uid="{2B3936C9-CFC5-4192-84AB-A1B9FE4B07FB}"/>
    <cellStyle name="Nota 2 2 2 2 2" xfId="11600" xr:uid="{DCB5913A-CEA3-41B0-926E-0B4CC93200B2}"/>
    <cellStyle name="Nota 2 2 2 2 2 2" xfId="11601" xr:uid="{9D74DA9A-AFC3-4F47-9E21-A9F6B84256C2}"/>
    <cellStyle name="Nota 2 2 2 2 2 2 2" xfId="11602" xr:uid="{490EA553-77EB-4721-81E1-5AFDEB9646B3}"/>
    <cellStyle name="Nota 2 2 2 2 2 2 2 2" xfId="11603" xr:uid="{749593C0-35B0-4802-B0F5-C64BC0458DD4}"/>
    <cellStyle name="Nota 2 2 2 2 2 2 2 2 2" xfId="11604" xr:uid="{89D73FF0-35E3-4C36-AA20-2EC6280C42C3}"/>
    <cellStyle name="Nota 2 2 2 2 2 2 2 2 2 2" xfId="11605" xr:uid="{38419CA4-444F-46CD-A21F-E3F6F3B6F718}"/>
    <cellStyle name="Nota 2 2 2 2 2 2 2 2 3" xfId="11606" xr:uid="{0B3A13AF-727E-413B-8B90-9E17C3866208}"/>
    <cellStyle name="Nota 2 2 2 2 2 2 2 3" xfId="11607" xr:uid="{6B9B65DE-5892-4B89-8198-94065F9FE446}"/>
    <cellStyle name="Nota 2 2 2 2 2 2 2 3 2" xfId="11608" xr:uid="{1892C991-5CCA-4185-B37F-EC495883A370}"/>
    <cellStyle name="Nota 2 2 2 2 2 2 2 3 2 2" xfId="11609" xr:uid="{CE537969-B602-4A97-BAF1-0931F1EE1519}"/>
    <cellStyle name="Nota 2 2 2 2 2 2 2 3 3" xfId="11610" xr:uid="{AEC001CB-CFBA-470D-A7AC-560F9BE63A7F}"/>
    <cellStyle name="Nota 2 2 2 2 2 2 2 4" xfId="11611" xr:uid="{54A26D90-2DC1-4682-80F6-723079A1A2A4}"/>
    <cellStyle name="Nota 2 2 2 2 2 2 3" xfId="11612" xr:uid="{01D26D3F-3C68-4BC4-A433-A01FFAF63F5F}"/>
    <cellStyle name="Nota 2 2 2 2 2 2 3 2" xfId="11613" xr:uid="{D9FD5162-1AB0-4C12-A28D-7FC175880333}"/>
    <cellStyle name="Nota 2 2 2 2 2 2 3 2 2" xfId="11614" xr:uid="{DE638DDD-F195-434E-B687-7F4ABCFDC3C8}"/>
    <cellStyle name="Nota 2 2 2 2 2 2 3 3" xfId="11615" xr:uid="{EA960453-2236-4FA1-8921-9E2D2C39B545}"/>
    <cellStyle name="Nota 2 2 2 2 2 2 4" xfId="11616" xr:uid="{C9572589-AEFF-44B9-A414-BC980B94FA47}"/>
    <cellStyle name="Nota 2 2 2 2 2 2 4 2" xfId="11617" xr:uid="{9351E442-10A8-4672-8746-3FDF7E256FE4}"/>
    <cellStyle name="Nota 2 2 2 2 2 2 4 2 2" xfId="11618" xr:uid="{0ED8300D-CEA1-41C9-B053-A1B6F6033DEE}"/>
    <cellStyle name="Nota 2 2 2 2 2 2 4 3" xfId="11619" xr:uid="{B6A58A6F-3D28-480F-9F63-2BC000AF7EB2}"/>
    <cellStyle name="Nota 2 2 2 2 2 2 5" xfId="11620" xr:uid="{F8A51CC8-22AA-4F55-A106-F2191C2AF15C}"/>
    <cellStyle name="Nota 2 2 2 2 2 3" xfId="11621" xr:uid="{9C41C776-65C2-4CE0-AD26-DB0269DDDC74}"/>
    <cellStyle name="Nota 2 2 2 2 2 3 2" xfId="11622" xr:uid="{3512CE43-0572-457D-96E4-BB127FE3540B}"/>
    <cellStyle name="Nota 2 2 2 2 2 3 2 2" xfId="11623" xr:uid="{C5A12D00-4323-4951-B224-887563F098C9}"/>
    <cellStyle name="Nota 2 2 2 2 2 3 2 2 2" xfId="11624" xr:uid="{2824F3F4-8AC8-490E-BD28-9CDD9B7034F4}"/>
    <cellStyle name="Nota 2 2 2 2 2 3 2 3" xfId="11625" xr:uid="{37F3BF53-72CC-4DCA-9CEA-484F5B0B7F54}"/>
    <cellStyle name="Nota 2 2 2 2 2 3 3" xfId="11626" xr:uid="{C0E6F366-683D-4882-A9A4-5EF421229C52}"/>
    <cellStyle name="Nota 2 2 2 2 2 3 3 2" xfId="11627" xr:uid="{9831A899-6A63-4BC4-BC6D-2C1354686DCE}"/>
    <cellStyle name="Nota 2 2 2 2 2 3 3 2 2" xfId="11628" xr:uid="{E2079DDD-37DA-4578-BFF5-8689D8EA6E1F}"/>
    <cellStyle name="Nota 2 2 2 2 2 3 3 3" xfId="11629" xr:uid="{10BE7A38-2581-435A-834D-A63A332B23E3}"/>
    <cellStyle name="Nota 2 2 2 2 2 3 4" xfId="11630" xr:uid="{C84178A6-DB95-4434-9ED0-3D049F687EFA}"/>
    <cellStyle name="Nota 2 2 2 2 2 4" xfId="11631" xr:uid="{E09660C4-30E6-4CCF-B2EA-5B2AEEF56644}"/>
    <cellStyle name="Nota 2 2 2 2 2 4 2" xfId="11632" xr:uid="{8E27A3A0-0280-44B8-84A5-1D11D783ADA0}"/>
    <cellStyle name="Nota 2 2 2 2 2 4 2 2" xfId="11633" xr:uid="{40014E27-4945-4A3F-9277-3728ABE51273}"/>
    <cellStyle name="Nota 2 2 2 2 2 4 3" xfId="11634" xr:uid="{8D1B5287-1E16-4161-9A63-B712724EC516}"/>
    <cellStyle name="Nota 2 2 2 2 2 5" xfId="11635" xr:uid="{44118CC8-B3E9-41B9-B711-C85392189450}"/>
    <cellStyle name="Nota 2 2 2 2 2 5 2" xfId="11636" xr:uid="{53E03991-4EE4-444D-89FC-C01860DDD663}"/>
    <cellStyle name="Nota 2 2 2 2 2 5 2 2" xfId="11637" xr:uid="{A49DF069-15D2-442E-8717-57433F235C92}"/>
    <cellStyle name="Nota 2 2 2 2 2 5 3" xfId="11638" xr:uid="{2727475B-B72A-4B5C-9DDB-B11953CFB7E3}"/>
    <cellStyle name="Nota 2 2 2 2 2 6" xfId="11639" xr:uid="{1AD4E6DC-AAE7-46C7-AB93-D98B3D188978}"/>
    <cellStyle name="Nota 2 2 2 2 3" xfId="11640" xr:uid="{AA989F20-3A9A-488D-9B7A-6756E23AA77A}"/>
    <cellStyle name="Nota 2 2 2 2 3 2" xfId="11641" xr:uid="{3581A402-6396-43A1-BA74-180AE46DBBB6}"/>
    <cellStyle name="Nota 2 2 2 2 3 2 2" xfId="11642" xr:uid="{48127A91-53AC-4A8B-BAF9-0CD0AD370066}"/>
    <cellStyle name="Nota 2 2 2 2 3 2 2 2" xfId="11643" xr:uid="{544B06AD-742A-4FFB-B8CC-2F15C53DC102}"/>
    <cellStyle name="Nota 2 2 2 2 3 2 2 2 2" xfId="11644" xr:uid="{A6BCC073-BEEE-47E3-A805-691A39D1DB80}"/>
    <cellStyle name="Nota 2 2 2 2 3 2 2 3" xfId="11645" xr:uid="{4FECCA9F-BA4E-4BE0-BA8D-B00E12F66AC6}"/>
    <cellStyle name="Nota 2 2 2 2 3 2 3" xfId="11646" xr:uid="{E721ABAB-35B1-4ADD-B422-FB2C1DE11C1D}"/>
    <cellStyle name="Nota 2 2 2 2 3 2 3 2" xfId="11647" xr:uid="{16EC23F5-F5B7-4F45-B177-672016BFEBA5}"/>
    <cellStyle name="Nota 2 2 2 2 3 2 3 2 2" xfId="11648" xr:uid="{8AD85ECD-FFD2-4131-8A8B-AFD552B5A707}"/>
    <cellStyle name="Nota 2 2 2 2 3 2 3 3" xfId="11649" xr:uid="{81AF7EC9-C212-4F98-A3C9-DF5A607778A9}"/>
    <cellStyle name="Nota 2 2 2 2 3 2 4" xfId="11650" xr:uid="{95C87E34-88BF-4361-9B43-D3B10CA389ED}"/>
    <cellStyle name="Nota 2 2 2 2 3 3" xfId="11651" xr:uid="{1FCD298B-52CB-49AB-9DF0-536A77B11D1C}"/>
    <cellStyle name="Nota 2 2 2 2 3 3 2" xfId="11652" xr:uid="{8CA094DB-ED51-4C38-BFAF-AC79FCF14BC4}"/>
    <cellStyle name="Nota 2 2 2 2 3 3 2 2" xfId="11653" xr:uid="{D9A2BE21-A532-4A66-8598-227AE4FF47CD}"/>
    <cellStyle name="Nota 2 2 2 2 3 3 3" xfId="11654" xr:uid="{4C4AD56E-B81E-460B-8079-3585ED5DAD4D}"/>
    <cellStyle name="Nota 2 2 2 2 3 4" xfId="11655" xr:uid="{AA25C1EB-39B3-4E9E-917D-2244D25D211B}"/>
    <cellStyle name="Nota 2 2 2 2 3 4 2" xfId="11656" xr:uid="{194196D5-1F91-4A2D-A366-276D24B756DC}"/>
    <cellStyle name="Nota 2 2 2 2 3 4 2 2" xfId="11657" xr:uid="{6D41A588-5C40-4883-93AD-CB176BC507E1}"/>
    <cellStyle name="Nota 2 2 2 2 3 4 3" xfId="11658" xr:uid="{7980BBDB-529F-45BE-8F1D-4162205B63F5}"/>
    <cellStyle name="Nota 2 2 2 2 3 5" xfId="11659" xr:uid="{2C10323F-D7B1-4019-B8A2-976B479C8A19}"/>
    <cellStyle name="Nota 2 2 2 2 4" xfId="11660" xr:uid="{4EEED5F8-F22F-4B16-87C1-78F4DB15C5F7}"/>
    <cellStyle name="Nota 2 2 2 2 4 2" xfId="11661" xr:uid="{0FFA2853-7262-4C86-A66D-FC63BC3BEC84}"/>
    <cellStyle name="Nota 2 2 2 2 4 2 2" xfId="11662" xr:uid="{6D24DE7F-6B03-4D1B-9850-2C07BE412681}"/>
    <cellStyle name="Nota 2 2 2 2 4 2 2 2" xfId="11663" xr:uid="{35EDB6D4-944D-4641-A92C-B94DCC08ABE8}"/>
    <cellStyle name="Nota 2 2 2 2 4 2 3" xfId="11664" xr:uid="{59A7408B-DA89-4FBE-95A0-F90173C2CFDD}"/>
    <cellStyle name="Nota 2 2 2 2 4 3" xfId="11665" xr:uid="{AC023759-E18E-445F-B603-2EBFDF5532E9}"/>
    <cellStyle name="Nota 2 2 2 2 4 3 2" xfId="11666" xr:uid="{05F56AC7-698F-47B4-B434-F160F5846215}"/>
    <cellStyle name="Nota 2 2 2 2 4 3 2 2" xfId="11667" xr:uid="{321C54BD-2BA2-429A-B306-14CB3D553723}"/>
    <cellStyle name="Nota 2 2 2 2 4 3 3" xfId="11668" xr:uid="{3420FD1C-677C-44BA-A946-985D853A59A6}"/>
    <cellStyle name="Nota 2 2 2 2 4 4" xfId="11669" xr:uid="{AE045D4E-527C-4FE4-A172-F67D9A8BA298}"/>
    <cellStyle name="Nota 2 2 2 2 5" xfId="11670" xr:uid="{6382ECD7-2AE0-4432-88BD-9F198183933F}"/>
    <cellStyle name="Nota 2 2 2 2 5 2" xfId="11671" xr:uid="{7531FF6C-AD6E-4A69-84A9-D3B4645450F6}"/>
    <cellStyle name="Nota 2 2 2 2 5 2 2" xfId="11672" xr:uid="{2BFE056E-E5CE-494A-9383-AC82520FED7E}"/>
    <cellStyle name="Nota 2 2 2 2 5 3" xfId="11673" xr:uid="{45C028C8-B6C6-49CE-81FB-EA5312896D4F}"/>
    <cellStyle name="Nota 2 2 2 2 6" xfId="11674" xr:uid="{4788AACC-A789-42FD-BD8D-65285436BB97}"/>
    <cellStyle name="Nota 2 2 2 2 6 2" xfId="11675" xr:uid="{D012830B-7CD2-41AF-8920-2C3AEF6D7CE4}"/>
    <cellStyle name="Nota 2 2 2 2 6 2 2" xfId="11676" xr:uid="{4BEDE08A-8591-401D-8F37-8BC6C8503254}"/>
    <cellStyle name="Nota 2 2 2 2 6 3" xfId="11677" xr:uid="{FBDCF256-9633-4D46-B71C-E5E1718E22EE}"/>
    <cellStyle name="Nota 2 2 2 2 7" xfId="11678" xr:uid="{58ED7657-AFDD-4062-8356-E79AA8757ABA}"/>
    <cellStyle name="Nota 2 2 2 3" xfId="11679" xr:uid="{0F1ECF2F-68CA-45A6-BBEA-158BD7D7AC12}"/>
    <cellStyle name="Nota 2 2 2 3 2" xfId="11680" xr:uid="{6D319524-B785-4EC7-A774-67272D86B5CD}"/>
    <cellStyle name="Nota 2 2 2 3 2 2" xfId="11681" xr:uid="{3737B5E8-CFBC-4F4B-8230-41F41675407C}"/>
    <cellStyle name="Nota 2 2 2 3 2 2 2" xfId="11682" xr:uid="{C27EA0E1-F5FB-416D-AD37-BF2E3F271C32}"/>
    <cellStyle name="Nota 2 2 2 3 2 2 2 2" xfId="11683" xr:uid="{34E43D41-892A-41C8-AADC-E0294D4FC40A}"/>
    <cellStyle name="Nota 2 2 2 3 2 2 2 2 2" xfId="11684" xr:uid="{85F8CDDA-02EC-4580-8A59-BA853E1214A2}"/>
    <cellStyle name="Nota 2 2 2 3 2 2 2 3" xfId="11685" xr:uid="{C5436F20-302B-4156-B457-60D5C49B96D9}"/>
    <cellStyle name="Nota 2 2 2 3 2 2 3" xfId="11686" xr:uid="{A4B43B48-E412-48D6-B54C-D711A3DAE950}"/>
    <cellStyle name="Nota 2 2 2 3 2 2 3 2" xfId="11687" xr:uid="{237C12B6-53C5-48EA-9DC9-20C9411DA92E}"/>
    <cellStyle name="Nota 2 2 2 3 2 2 3 2 2" xfId="11688" xr:uid="{D501A357-50CB-4339-8869-FFBE785B4E4D}"/>
    <cellStyle name="Nota 2 2 2 3 2 2 3 3" xfId="11689" xr:uid="{8B598868-3AFA-41FD-85B6-1CFB5023D982}"/>
    <cellStyle name="Nota 2 2 2 3 2 2 4" xfId="11690" xr:uid="{EEB8BA41-BFEB-4E8F-B424-6B1C53302BCA}"/>
    <cellStyle name="Nota 2 2 2 3 2 3" xfId="11691" xr:uid="{60D39CEE-2B57-41C1-A99C-763FA8147757}"/>
    <cellStyle name="Nota 2 2 2 3 2 3 2" xfId="11692" xr:uid="{111EF30F-43B8-48C0-8E4C-0E533AB52E97}"/>
    <cellStyle name="Nota 2 2 2 3 2 3 2 2" xfId="11693" xr:uid="{88F93E11-F085-4D68-BACE-55380C411BC1}"/>
    <cellStyle name="Nota 2 2 2 3 2 3 3" xfId="11694" xr:uid="{0583BBD0-F622-4703-AEC2-8989C171BD02}"/>
    <cellStyle name="Nota 2 2 2 3 2 4" xfId="11695" xr:uid="{53C758F5-9F4F-44FF-BC6F-11451A796AF9}"/>
    <cellStyle name="Nota 2 2 2 3 2 4 2" xfId="11696" xr:uid="{733CFDA2-7725-49EB-A900-4492DE273458}"/>
    <cellStyle name="Nota 2 2 2 3 2 4 2 2" xfId="11697" xr:uid="{38785985-6BAE-4839-B1A9-0C011FB43C91}"/>
    <cellStyle name="Nota 2 2 2 3 2 4 3" xfId="11698" xr:uid="{B2677248-4F3D-4B57-BE91-C3F3E7456EF5}"/>
    <cellStyle name="Nota 2 2 2 3 2 5" xfId="11699" xr:uid="{005FDC3F-F74B-4BBA-B07E-166D38087BCA}"/>
    <cellStyle name="Nota 2 2 2 3 3" xfId="11700" xr:uid="{1BC1FAB0-E1CA-4FFF-B5B1-A86536B736DC}"/>
    <cellStyle name="Nota 2 2 2 3 3 2" xfId="11701" xr:uid="{2ECC1C1B-21CE-4E33-BADC-B532F5844A93}"/>
    <cellStyle name="Nota 2 2 2 3 3 2 2" xfId="11702" xr:uid="{A36D02DF-EECF-41A0-A209-3B545577DEC3}"/>
    <cellStyle name="Nota 2 2 2 3 3 2 2 2" xfId="11703" xr:uid="{3E3B2537-C9AA-4DD5-AFF3-2C39E39BCF89}"/>
    <cellStyle name="Nota 2 2 2 3 3 2 3" xfId="11704" xr:uid="{500036A1-D882-489F-886A-36246FE5821C}"/>
    <cellStyle name="Nota 2 2 2 3 3 3" xfId="11705" xr:uid="{1E8AA46C-1F16-466C-8756-4C18AE733A92}"/>
    <cellStyle name="Nota 2 2 2 3 3 3 2" xfId="11706" xr:uid="{5B37DED4-6076-4B0B-B4AB-050B22373693}"/>
    <cellStyle name="Nota 2 2 2 3 3 3 2 2" xfId="11707" xr:uid="{63D4899F-3DB7-46EA-BC9F-612FD8F905C6}"/>
    <cellStyle name="Nota 2 2 2 3 3 3 3" xfId="11708" xr:uid="{EBC89161-A89A-44BB-86CE-455E375EFF84}"/>
    <cellStyle name="Nota 2 2 2 3 3 4" xfId="11709" xr:uid="{9F79D8DB-BC6C-4D05-99C0-9156799AC197}"/>
    <cellStyle name="Nota 2 2 2 3 4" xfId="11710" xr:uid="{9BE16EFD-4369-44BA-A0F1-7B8680764FC5}"/>
    <cellStyle name="Nota 2 2 2 3 4 2" xfId="11711" xr:uid="{9757B147-A28E-44B6-A89D-696B1E6FE1B4}"/>
    <cellStyle name="Nota 2 2 2 3 4 2 2" xfId="11712" xr:uid="{CBA85719-CE5B-44A3-A585-34E0B7A44848}"/>
    <cellStyle name="Nota 2 2 2 3 4 3" xfId="11713" xr:uid="{521C8BB0-EDA3-43C7-897B-EBE26A6A7CCF}"/>
    <cellStyle name="Nota 2 2 2 3 5" xfId="11714" xr:uid="{B1CDE10A-A82E-461B-A2BC-699D9CE1EE13}"/>
    <cellStyle name="Nota 2 2 2 3 5 2" xfId="11715" xr:uid="{D902F938-D5D2-40E3-A829-1FFA75050EF7}"/>
    <cellStyle name="Nota 2 2 2 3 5 2 2" xfId="11716" xr:uid="{50B85D80-3D7F-471E-B05D-718B246C570A}"/>
    <cellStyle name="Nota 2 2 2 3 5 3" xfId="11717" xr:uid="{E49AD191-17AA-4411-8B95-557705C555CD}"/>
    <cellStyle name="Nota 2 2 2 3 6" xfId="11718" xr:uid="{99DE647E-4C4B-497E-B934-E62CC384FEF8}"/>
    <cellStyle name="Nota 2 2 2 4" xfId="11719" xr:uid="{BC91FEF3-CA60-4542-90CB-C8CC349265CF}"/>
    <cellStyle name="Nota 2 2 2 4 2" xfId="11720" xr:uid="{2A1CA4B1-9983-4730-BBED-7FD644133D96}"/>
    <cellStyle name="Nota 2 2 2 4 2 2" xfId="11721" xr:uid="{D3A9DD08-92E6-48A9-8B42-970DB379A7FC}"/>
    <cellStyle name="Nota 2 2 2 4 2 2 2" xfId="11722" xr:uid="{74E29F2E-D7AA-45E7-9EF3-AF563AB011C8}"/>
    <cellStyle name="Nota 2 2 2 4 2 2 2 2" xfId="11723" xr:uid="{FEC1AB8C-3022-43FE-BF98-345EC936B00C}"/>
    <cellStyle name="Nota 2 2 2 4 2 2 3" xfId="11724" xr:uid="{51EF8E40-5422-472E-A5EC-44D0B82704DA}"/>
    <cellStyle name="Nota 2 2 2 4 2 3" xfId="11725" xr:uid="{5D9329A9-910A-4A26-962A-B20FCBF863F5}"/>
    <cellStyle name="Nota 2 2 2 4 2 3 2" xfId="11726" xr:uid="{814412AF-98EB-4A27-AE62-EB412858F939}"/>
    <cellStyle name="Nota 2 2 2 4 2 3 2 2" xfId="11727" xr:uid="{2F47BCC4-7974-4125-AD2C-B55CFFF67217}"/>
    <cellStyle name="Nota 2 2 2 4 2 3 3" xfId="11728" xr:uid="{9D8C4E2A-2B4C-466A-A20C-3A4C2095DA3D}"/>
    <cellStyle name="Nota 2 2 2 4 2 4" xfId="11729" xr:uid="{FAA7ED16-0A23-46A5-81F6-2A2D6AF634B7}"/>
    <cellStyle name="Nota 2 2 2 4 3" xfId="11730" xr:uid="{BEE24555-1534-494B-AD33-04FDF783ED3F}"/>
    <cellStyle name="Nota 2 2 2 4 3 2" xfId="11731" xr:uid="{6652C9D5-3766-4E26-8ECE-1349AB79E5BA}"/>
    <cellStyle name="Nota 2 2 2 4 3 2 2" xfId="11732" xr:uid="{2FF38D4A-389C-4CEB-8D4E-779153775FD9}"/>
    <cellStyle name="Nota 2 2 2 4 3 3" xfId="11733" xr:uid="{F1EB520B-F3BD-49F9-8DB2-5F6259D1AD23}"/>
    <cellStyle name="Nota 2 2 2 4 4" xfId="11734" xr:uid="{A2D48462-7E4F-486D-9191-3FFB9E338CD6}"/>
    <cellStyle name="Nota 2 2 2 4 4 2" xfId="11735" xr:uid="{7ADC2FDB-782B-4258-B28E-7ADDDB89F535}"/>
    <cellStyle name="Nota 2 2 2 4 4 2 2" xfId="11736" xr:uid="{C4E7266D-CB90-4706-9FF5-0D5A030B6D3F}"/>
    <cellStyle name="Nota 2 2 2 4 4 3" xfId="11737" xr:uid="{55BD2C66-7746-4B2C-A7CF-A1CA1303BD7F}"/>
    <cellStyle name="Nota 2 2 2 4 5" xfId="11738" xr:uid="{8FEFE081-ED29-442D-BB7F-44AE5B44AE6F}"/>
    <cellStyle name="Nota 2 2 2 5" xfId="11739" xr:uid="{34628143-4CCF-4B9C-AAAD-590F598E8D5D}"/>
    <cellStyle name="Nota 2 2 2 5 2" xfId="11740" xr:uid="{EB3A289A-8F09-4E06-A7CC-65591D30B75A}"/>
    <cellStyle name="Nota 2 2 2 5 2 2" xfId="11741" xr:uid="{EF9319F4-EC5B-4278-AA60-E543A4ED846B}"/>
    <cellStyle name="Nota 2 2 2 5 2 2 2" xfId="11742" xr:uid="{9D5F92B0-5C14-40B6-9CDC-48D56EDA62FC}"/>
    <cellStyle name="Nota 2 2 2 5 2 3" xfId="11743" xr:uid="{E9E12D15-8401-423E-80CF-58C9BD4E8F18}"/>
    <cellStyle name="Nota 2 2 2 5 3" xfId="11744" xr:uid="{257302DF-39D9-416F-A377-D9BD98E967D7}"/>
    <cellStyle name="Nota 2 2 2 5 3 2" xfId="11745" xr:uid="{9A454D14-49BF-4CA6-9E0B-FDEE2462074A}"/>
    <cellStyle name="Nota 2 2 2 5 3 2 2" xfId="11746" xr:uid="{145EDA56-B44A-433E-866D-D6B695AE0315}"/>
    <cellStyle name="Nota 2 2 2 5 3 3" xfId="11747" xr:uid="{DED10F33-CF22-445C-9666-A46B78F76033}"/>
    <cellStyle name="Nota 2 2 2 5 4" xfId="11748" xr:uid="{0AD303CF-25B1-4448-A789-63BDCBD6EC1E}"/>
    <cellStyle name="Nota 2 2 2 6" xfId="11749" xr:uid="{5579A776-B092-40CC-BA4C-194EC849145F}"/>
    <cellStyle name="Nota 2 2 2 6 2" xfId="11750" xr:uid="{5EFA9D7D-1774-4108-BB3D-5A60E8FD7B5F}"/>
    <cellStyle name="Nota 2 2 2 6 2 2" xfId="11751" xr:uid="{1EDAE111-1432-4433-9E57-B624C3976CCC}"/>
    <cellStyle name="Nota 2 2 2 6 3" xfId="11752" xr:uid="{40F46F1E-0EE6-40EB-AA27-8F52E3C59A0D}"/>
    <cellStyle name="Nota 2 2 2 7" xfId="11753" xr:uid="{520106C9-CEDA-4210-AF4D-065160A61D05}"/>
    <cellStyle name="Nota 2 2 2 7 2" xfId="11754" xr:uid="{3A30177A-573A-488A-92F2-EF42BACFFCA4}"/>
    <cellStyle name="Nota 2 2 2 7 2 2" xfId="11755" xr:uid="{0800CDB9-4E19-4506-8586-C5663DBB84EA}"/>
    <cellStyle name="Nota 2 2 2 7 3" xfId="11756" xr:uid="{112665EA-A661-4377-BFE8-2BD9AEDD6691}"/>
    <cellStyle name="Nota 2 2 2 8" xfId="11757" xr:uid="{368B0741-40FE-424B-9FC6-BE9587B0DB42}"/>
    <cellStyle name="Nota 2 2 3" xfId="11758" xr:uid="{8E73E880-FC14-47EC-B09C-D469DEE95D81}"/>
    <cellStyle name="Nota 2 2 3 2" xfId="11759" xr:uid="{10B06B93-515C-4D15-B82F-DFD5ABE4362D}"/>
    <cellStyle name="Nota 2 2 3 2 2" xfId="11760" xr:uid="{2A5EF9A5-4F48-48CA-9783-B8205A7082C2}"/>
    <cellStyle name="Nota 2 2 3 2 2 2" xfId="11761" xr:uid="{2478BD5D-1DD8-448A-82FA-9E87EF144D4E}"/>
    <cellStyle name="Nota 2 2 3 2 2 2 2" xfId="11762" xr:uid="{240E147D-6D79-43F6-9F78-E78AB4E7E59A}"/>
    <cellStyle name="Nota 2 2 3 2 2 2 2 2" xfId="11763" xr:uid="{23A974C6-C65A-451F-80F1-5E9138E8774E}"/>
    <cellStyle name="Nota 2 2 3 2 2 2 2 2 2" xfId="11764" xr:uid="{47B6B3D3-2163-4F33-9E7D-2FDF4AE2E216}"/>
    <cellStyle name="Nota 2 2 3 2 2 2 2 3" xfId="11765" xr:uid="{D048B4C5-FBDB-4797-9BA3-A893E61D2242}"/>
    <cellStyle name="Nota 2 2 3 2 2 2 3" xfId="11766" xr:uid="{75BDEF84-1673-4705-B6C3-E9E6B80A8B54}"/>
    <cellStyle name="Nota 2 2 3 2 2 2 3 2" xfId="11767" xr:uid="{60EF3462-BF18-48F3-AB11-88044FCD618A}"/>
    <cellStyle name="Nota 2 2 3 2 2 2 3 2 2" xfId="11768" xr:uid="{5D0F86AF-E872-4FF8-A3D7-B90A7A2F0B63}"/>
    <cellStyle name="Nota 2 2 3 2 2 2 3 3" xfId="11769" xr:uid="{DBF07B21-E232-475B-84BC-549176E95C5F}"/>
    <cellStyle name="Nota 2 2 3 2 2 2 4" xfId="11770" xr:uid="{D0F678D7-0950-4E71-B958-FA2E3F9CB77B}"/>
    <cellStyle name="Nota 2 2 3 2 2 3" xfId="11771" xr:uid="{890949DB-258A-4AC3-B8E7-2FFCF190DC70}"/>
    <cellStyle name="Nota 2 2 3 2 2 3 2" xfId="11772" xr:uid="{732E4F8A-9A5E-40EA-89E0-581C39B18AC6}"/>
    <cellStyle name="Nota 2 2 3 2 2 3 2 2" xfId="11773" xr:uid="{C29E47B3-B072-445C-B6DB-47B8614C1414}"/>
    <cellStyle name="Nota 2 2 3 2 2 3 3" xfId="11774" xr:uid="{EE8D99B7-804A-40A1-86CD-2A18BDE905D1}"/>
    <cellStyle name="Nota 2 2 3 2 2 4" xfId="11775" xr:uid="{AADDC69D-D0B1-4A29-9327-033D04D23B00}"/>
    <cellStyle name="Nota 2 2 3 2 2 4 2" xfId="11776" xr:uid="{CAD66765-1282-4CCE-8DB5-A2622028A8A0}"/>
    <cellStyle name="Nota 2 2 3 2 2 4 2 2" xfId="11777" xr:uid="{D2BA8DF9-F633-4BDA-BFC1-EE36E17EE37C}"/>
    <cellStyle name="Nota 2 2 3 2 2 4 3" xfId="11778" xr:uid="{DA2AE6B9-2B50-4885-B1EA-1982AD27FE79}"/>
    <cellStyle name="Nota 2 2 3 2 2 5" xfId="11779" xr:uid="{1617BDDC-C948-43FB-A514-17EBD21606C0}"/>
    <cellStyle name="Nota 2 2 3 2 3" xfId="11780" xr:uid="{BCB27A20-271C-4352-9B30-355B55FC43C0}"/>
    <cellStyle name="Nota 2 2 3 2 3 2" xfId="11781" xr:uid="{C3770957-7A20-45A0-AB97-E78E7C07C9E5}"/>
    <cellStyle name="Nota 2 2 3 2 3 2 2" xfId="11782" xr:uid="{08273722-153F-4989-B89D-231BD64C72D8}"/>
    <cellStyle name="Nota 2 2 3 2 3 2 2 2" xfId="11783" xr:uid="{31B1A8D2-EB13-49BB-A8DF-253A43899BCA}"/>
    <cellStyle name="Nota 2 2 3 2 3 2 3" xfId="11784" xr:uid="{65E4B67F-2115-4B7C-AC1A-B0B41E0DC589}"/>
    <cellStyle name="Nota 2 2 3 2 3 3" xfId="11785" xr:uid="{617408F9-9041-4E89-89A3-1B22FCDCC5FD}"/>
    <cellStyle name="Nota 2 2 3 2 3 3 2" xfId="11786" xr:uid="{5AD14412-B44A-442E-A3D4-9954849EB1B1}"/>
    <cellStyle name="Nota 2 2 3 2 3 3 2 2" xfId="11787" xr:uid="{F2D861D7-3553-4AAC-A8D9-743BF12EF9CA}"/>
    <cellStyle name="Nota 2 2 3 2 3 3 3" xfId="11788" xr:uid="{985FBB8E-C1BA-4BF8-89E1-2A0593F7979E}"/>
    <cellStyle name="Nota 2 2 3 2 3 4" xfId="11789" xr:uid="{38E0ED13-E127-462C-97B3-538E8F00A4C8}"/>
    <cellStyle name="Nota 2 2 3 2 4" xfId="11790" xr:uid="{22890D06-6949-4863-883D-B9E51020433A}"/>
    <cellStyle name="Nota 2 2 3 2 4 2" xfId="11791" xr:uid="{863CE732-D6C0-409E-8650-171F8B575B30}"/>
    <cellStyle name="Nota 2 2 3 2 4 2 2" xfId="11792" xr:uid="{5F2ED198-7D0F-4930-BA68-3CD2F56CC9E5}"/>
    <cellStyle name="Nota 2 2 3 2 4 3" xfId="11793" xr:uid="{CE50434D-E67D-47E9-A34E-FD12D29FCB46}"/>
    <cellStyle name="Nota 2 2 3 2 5" xfId="11794" xr:uid="{10C420BF-DA03-420F-9FE0-3BB9621D1CAA}"/>
    <cellStyle name="Nota 2 2 3 2 5 2" xfId="11795" xr:uid="{C8A4CE98-F1E1-4092-9ECF-5DE32CF22EFC}"/>
    <cellStyle name="Nota 2 2 3 2 5 2 2" xfId="11796" xr:uid="{10CEF3BB-B0D5-4109-B478-318F56AD17A8}"/>
    <cellStyle name="Nota 2 2 3 2 5 3" xfId="11797" xr:uid="{019BEF90-561F-4E5B-AF2B-89AEFDD4D4B0}"/>
    <cellStyle name="Nota 2 2 3 2 6" xfId="11798" xr:uid="{3D622648-02EF-4849-B812-C1BAEDF67883}"/>
    <cellStyle name="Nota 2 2 3 3" xfId="11799" xr:uid="{407DF6C8-D79B-4C02-BB2A-55724D132E66}"/>
    <cellStyle name="Nota 2 2 3 3 2" xfId="11800" xr:uid="{7B0E1A06-801F-4EE1-9D61-89A99F5D2858}"/>
    <cellStyle name="Nota 2 2 3 3 2 2" xfId="11801" xr:uid="{69FAFBEE-7F15-4413-9A52-F143F6DD6252}"/>
    <cellStyle name="Nota 2 2 3 3 2 2 2" xfId="11802" xr:uid="{814D0AE1-E97A-42BD-9145-75288599EC47}"/>
    <cellStyle name="Nota 2 2 3 3 2 2 2 2" xfId="11803" xr:uid="{5C03F445-2650-43E6-8F6F-E60C090D2EF0}"/>
    <cellStyle name="Nota 2 2 3 3 2 2 3" xfId="11804" xr:uid="{ED130DDD-252A-42DF-8199-6B7E3EF4951C}"/>
    <cellStyle name="Nota 2 2 3 3 2 3" xfId="11805" xr:uid="{B8EACAB9-96AB-4B74-9ABD-5EBE93341784}"/>
    <cellStyle name="Nota 2 2 3 3 2 3 2" xfId="11806" xr:uid="{2853ADF4-6B58-4279-9CFB-CA0CDCABC4D9}"/>
    <cellStyle name="Nota 2 2 3 3 2 3 2 2" xfId="11807" xr:uid="{E6970D85-E6B3-466A-9526-0E73731DF79C}"/>
    <cellStyle name="Nota 2 2 3 3 2 3 3" xfId="11808" xr:uid="{8E0CA0AF-2155-4B4D-8365-514B09110D53}"/>
    <cellStyle name="Nota 2 2 3 3 2 4" xfId="11809" xr:uid="{1D16CCAD-531F-48CE-8A32-97F56044DD4F}"/>
    <cellStyle name="Nota 2 2 3 3 3" xfId="11810" xr:uid="{DB20997F-E862-4EFA-9383-705B3128A282}"/>
    <cellStyle name="Nota 2 2 3 3 3 2" xfId="11811" xr:uid="{A94831A0-F13F-48A6-B3A7-420722ACCEF1}"/>
    <cellStyle name="Nota 2 2 3 3 3 2 2" xfId="11812" xr:uid="{B0DA47C3-016C-403A-ABA8-A39C216B11A1}"/>
    <cellStyle name="Nota 2 2 3 3 3 3" xfId="11813" xr:uid="{797DBE56-FAE6-4E79-9191-AAD05F2637B8}"/>
    <cellStyle name="Nota 2 2 3 3 4" xfId="11814" xr:uid="{1A133657-5D75-4D93-917F-EAED0BA3B17E}"/>
    <cellStyle name="Nota 2 2 3 3 4 2" xfId="11815" xr:uid="{13D98C2C-DC82-48DF-ADFD-5F2B7F58A9C2}"/>
    <cellStyle name="Nota 2 2 3 3 4 2 2" xfId="11816" xr:uid="{DF75F1DF-07E6-4C84-821B-2D7C19D13D0D}"/>
    <cellStyle name="Nota 2 2 3 3 4 3" xfId="11817" xr:uid="{AE27D260-4E7A-47B7-BED8-1D057F491607}"/>
    <cellStyle name="Nota 2 2 3 3 5" xfId="11818" xr:uid="{333F9E50-56F8-4232-B8A0-C4AA9C35A5C6}"/>
    <cellStyle name="Nota 2 2 3 4" xfId="11819" xr:uid="{241FB0EC-7038-4740-A9E1-B730811CFF30}"/>
    <cellStyle name="Nota 2 2 3 4 2" xfId="11820" xr:uid="{6B944701-5857-4584-ADA5-C80C29862D02}"/>
    <cellStyle name="Nota 2 2 3 4 2 2" xfId="11821" xr:uid="{FC5D20F4-1947-4481-95A8-CA8DA98259C3}"/>
    <cellStyle name="Nota 2 2 3 4 2 2 2" xfId="11822" xr:uid="{6B07341C-E841-4770-A1C5-8604A1976BBE}"/>
    <cellStyle name="Nota 2 2 3 4 2 3" xfId="11823" xr:uid="{0E812678-56C8-44C5-B0B9-DA9170125631}"/>
    <cellStyle name="Nota 2 2 3 4 3" xfId="11824" xr:uid="{2D10D995-7C60-406F-98DC-F0B49837D153}"/>
    <cellStyle name="Nota 2 2 3 4 3 2" xfId="11825" xr:uid="{A9265D65-10F5-4602-A4A2-8BF710EE5F18}"/>
    <cellStyle name="Nota 2 2 3 4 3 2 2" xfId="11826" xr:uid="{760CF980-2081-4492-A9FD-EE892491AE41}"/>
    <cellStyle name="Nota 2 2 3 4 3 3" xfId="11827" xr:uid="{528D5945-1B82-459E-8B84-E1B6E5FEAB68}"/>
    <cellStyle name="Nota 2 2 3 4 4" xfId="11828" xr:uid="{FC300468-D8C8-4E8D-AEA7-EAAB58648489}"/>
    <cellStyle name="Nota 2 2 3 5" xfId="11829" xr:uid="{AC7E4720-1FB3-4E71-9228-87E4CC074813}"/>
    <cellStyle name="Nota 2 2 3 5 2" xfId="11830" xr:uid="{958F8BF3-FFB3-443E-93A1-922EDF60CE4E}"/>
    <cellStyle name="Nota 2 2 3 5 2 2" xfId="11831" xr:uid="{E04F0F26-5C91-4484-870D-CE8888E6E4F0}"/>
    <cellStyle name="Nota 2 2 3 5 3" xfId="11832" xr:uid="{5203A5A3-E58E-4D07-9D51-459B1E2E82D5}"/>
    <cellStyle name="Nota 2 2 3 6" xfId="11833" xr:uid="{663A0938-DFE0-41B4-AE1A-17E6290E8E56}"/>
    <cellStyle name="Nota 2 2 3 6 2" xfId="11834" xr:uid="{CADE1536-4B1D-4217-80EA-64BFB57BA65D}"/>
    <cellStyle name="Nota 2 2 3 6 2 2" xfId="11835" xr:uid="{48A35D6B-CA69-4EB5-A775-7E79DE18E9C7}"/>
    <cellStyle name="Nota 2 2 3 6 3" xfId="11836" xr:uid="{FE121862-C2BD-44F3-A562-06B1A3B7DA8F}"/>
    <cellStyle name="Nota 2 2 3 7" xfId="11837" xr:uid="{EE1A5FC2-E96A-4F2E-85F2-4D2AC6923978}"/>
    <cellStyle name="Nota 2 2 4" xfId="11838" xr:uid="{3DF45CD5-0F6B-467A-9C23-C12537845075}"/>
    <cellStyle name="Nota 2 2 4 2" xfId="11839" xr:uid="{0C7053DF-711A-46B6-8369-5C6C966AB0FD}"/>
    <cellStyle name="Nota 2 2 4 2 2" xfId="11840" xr:uid="{3EF9A10F-CA74-4413-AAB4-79F3DD175DAB}"/>
    <cellStyle name="Nota 2 2 4 2 2 2" xfId="11841" xr:uid="{C2E1CD4A-102E-4E3C-90A3-8BEA1282A6E9}"/>
    <cellStyle name="Nota 2 2 4 2 2 2 2" xfId="11842" xr:uid="{20187CBD-9D7F-4BB7-ADE1-5195CC691573}"/>
    <cellStyle name="Nota 2 2 4 2 2 2 2 2" xfId="11843" xr:uid="{A0617945-6259-4D75-9C88-579E49CF761D}"/>
    <cellStyle name="Nota 2 2 4 2 2 2 3" xfId="11844" xr:uid="{3B54FF65-C8B6-4D46-B785-51BD702F1A4B}"/>
    <cellStyle name="Nota 2 2 4 2 2 3" xfId="11845" xr:uid="{07D9A217-2CFC-4D5A-BCCE-CEF5BBC9D673}"/>
    <cellStyle name="Nota 2 2 4 2 2 3 2" xfId="11846" xr:uid="{174663A8-EF26-461F-93A5-AD8DC117ACA1}"/>
    <cellStyle name="Nota 2 2 4 2 2 3 2 2" xfId="11847" xr:uid="{F5E9FC4A-280B-431E-A06A-BEA6C1ED8115}"/>
    <cellStyle name="Nota 2 2 4 2 2 3 3" xfId="11848" xr:uid="{E5720AD0-39D9-4DDD-A7E8-91ED6DA0DBF6}"/>
    <cellStyle name="Nota 2 2 4 2 2 4" xfId="11849" xr:uid="{807DECAB-4E30-40D3-921F-38CC70C45FEC}"/>
    <cellStyle name="Nota 2 2 4 2 3" xfId="11850" xr:uid="{080EED9B-0C84-473C-B7E2-2081076D6001}"/>
    <cellStyle name="Nota 2 2 4 2 3 2" xfId="11851" xr:uid="{329E8D9D-53B1-405A-BF4D-0A7EF7D96490}"/>
    <cellStyle name="Nota 2 2 4 2 3 2 2" xfId="11852" xr:uid="{926BE782-A0A5-458D-B030-11664E8DD82E}"/>
    <cellStyle name="Nota 2 2 4 2 3 3" xfId="11853" xr:uid="{0CD1F98F-4050-41C0-AEDE-AD7174681A84}"/>
    <cellStyle name="Nota 2 2 4 2 4" xfId="11854" xr:uid="{BB8C2DB8-7062-43C9-956F-0DB74F39B252}"/>
    <cellStyle name="Nota 2 2 4 2 4 2" xfId="11855" xr:uid="{6F0533FE-D69A-444A-871D-8EC8EC24A7B2}"/>
    <cellStyle name="Nota 2 2 4 2 4 2 2" xfId="11856" xr:uid="{4D997A98-E67C-4D31-B379-883F7B914DBC}"/>
    <cellStyle name="Nota 2 2 4 2 4 3" xfId="11857" xr:uid="{358659CE-EEEC-47FB-996E-C012A3AA28CB}"/>
    <cellStyle name="Nota 2 2 4 2 5" xfId="11858" xr:uid="{B531A132-086F-49B9-A6BD-A92F040A670C}"/>
    <cellStyle name="Nota 2 2 4 3" xfId="11859" xr:uid="{C1446899-1B3C-4695-AEB7-97153B113F7C}"/>
    <cellStyle name="Nota 2 2 4 3 2" xfId="11860" xr:uid="{E7D30FEB-64B5-482E-9D62-D0FF190F55AC}"/>
    <cellStyle name="Nota 2 2 4 3 2 2" xfId="11861" xr:uid="{44DBD3A6-659C-450E-9177-ADE3ADC4FD14}"/>
    <cellStyle name="Nota 2 2 4 3 2 2 2" xfId="11862" xr:uid="{F306C19F-D16B-479A-8D35-201F14C3D60A}"/>
    <cellStyle name="Nota 2 2 4 3 2 3" xfId="11863" xr:uid="{6E7B2C8A-E4AF-41DB-B643-34812130EDA4}"/>
    <cellStyle name="Nota 2 2 4 3 3" xfId="11864" xr:uid="{AD7E8F22-2C80-4328-BB73-28B5746E66BA}"/>
    <cellStyle name="Nota 2 2 4 3 3 2" xfId="11865" xr:uid="{C4FC0DE5-77B2-43FB-BFA5-043DA95F4F27}"/>
    <cellStyle name="Nota 2 2 4 3 3 2 2" xfId="11866" xr:uid="{B8A0DA01-0E28-4339-82A0-48271388C87C}"/>
    <cellStyle name="Nota 2 2 4 3 3 3" xfId="11867" xr:uid="{D7658D9B-2F1A-4C76-9738-59BAF6BCDCCF}"/>
    <cellStyle name="Nota 2 2 4 3 4" xfId="11868" xr:uid="{0C31CA2D-B181-4E46-AC35-47A9EAEF9664}"/>
    <cellStyle name="Nota 2 2 4 4" xfId="11869" xr:uid="{0BE4C138-2FFB-4198-8B13-17FF65A96AB4}"/>
    <cellStyle name="Nota 2 2 4 4 2" xfId="11870" xr:uid="{C985BFDB-8B14-4427-ACF3-496F800FE8E7}"/>
    <cellStyle name="Nota 2 2 4 4 2 2" xfId="11871" xr:uid="{0BD86F1A-2BF0-4F61-A962-672C31723F75}"/>
    <cellStyle name="Nota 2 2 4 4 3" xfId="11872" xr:uid="{680A5312-1ECE-4ADA-99F8-B14E276D3395}"/>
    <cellStyle name="Nota 2 2 4 5" xfId="11873" xr:uid="{BBEFB0C3-B384-46B7-BA3A-069C3F25915B}"/>
    <cellStyle name="Nota 2 2 4 5 2" xfId="11874" xr:uid="{C89659E8-DDC3-451B-8855-FBB379746F2B}"/>
    <cellStyle name="Nota 2 2 4 5 2 2" xfId="11875" xr:uid="{DBD11AF4-6CF8-4D3B-A104-066988959B4C}"/>
    <cellStyle name="Nota 2 2 4 5 3" xfId="11876" xr:uid="{3774358B-E5A7-434C-B5A4-A17189A489F8}"/>
    <cellStyle name="Nota 2 2 4 6" xfId="11877" xr:uid="{CDE7D991-6522-4114-A7EE-5990E45A68F9}"/>
    <cellStyle name="Nota 2 2 5" xfId="11878" xr:uid="{3963FCF4-BB86-40DF-8075-E4639C688B70}"/>
    <cellStyle name="Nota 2 2 5 2" xfId="11879" xr:uid="{A283FA36-8E63-40CB-9D2A-C0B4B5F87F40}"/>
    <cellStyle name="Nota 2 2 5 2 2" xfId="11880" xr:uid="{C9E7F210-BAA4-41FB-8736-B845D382BFAE}"/>
    <cellStyle name="Nota 2 2 5 2 2 2" xfId="11881" xr:uid="{ED427AFD-6273-4059-8C15-FEC998CEA976}"/>
    <cellStyle name="Nota 2 2 5 2 2 2 2" xfId="11882" xr:uid="{F03AB279-F7D1-4DF1-8F9A-D6A49D23126F}"/>
    <cellStyle name="Nota 2 2 5 2 2 3" xfId="11883" xr:uid="{734F2DBF-2CF6-46AC-BCE2-8E15B327932C}"/>
    <cellStyle name="Nota 2 2 5 2 3" xfId="11884" xr:uid="{0E5DAB68-501C-4FC2-B458-B872F341F05A}"/>
    <cellStyle name="Nota 2 2 5 2 3 2" xfId="11885" xr:uid="{4C53F777-24D6-4BD3-85D8-682D7E507888}"/>
    <cellStyle name="Nota 2 2 5 2 3 2 2" xfId="11886" xr:uid="{770BDDFF-EF9A-4467-8002-4D3082CD1AA3}"/>
    <cellStyle name="Nota 2 2 5 2 3 3" xfId="11887" xr:uid="{E2E1A9F0-9EA1-49D1-9017-9979E7BA9797}"/>
    <cellStyle name="Nota 2 2 5 2 4" xfId="11888" xr:uid="{550B674B-7082-48E1-A903-A38776DEFA5D}"/>
    <cellStyle name="Nota 2 2 5 3" xfId="11889" xr:uid="{15EC2644-DF14-4F62-B6F3-BC2FCAF54861}"/>
    <cellStyle name="Nota 2 2 5 3 2" xfId="11890" xr:uid="{3318FEA5-361D-4B3D-A2E4-B1DC359AADD0}"/>
    <cellStyle name="Nota 2 2 5 3 2 2" xfId="11891" xr:uid="{9079011B-7EB6-491F-BF05-70580FF3F33B}"/>
    <cellStyle name="Nota 2 2 5 3 3" xfId="11892" xr:uid="{D8001F61-E804-4ECF-A2DE-4976EE22A199}"/>
    <cellStyle name="Nota 2 2 5 4" xfId="11893" xr:uid="{1D50BAED-B3A2-44B7-A8FD-D000FD435547}"/>
    <cellStyle name="Nota 2 2 5 4 2" xfId="11894" xr:uid="{98A696D0-36F6-4C65-8629-C4C564DEA814}"/>
    <cellStyle name="Nota 2 2 5 4 2 2" xfId="11895" xr:uid="{7DD0857C-2E7A-438C-837D-305FE4FED87E}"/>
    <cellStyle name="Nota 2 2 5 4 3" xfId="11896" xr:uid="{24365563-2DDB-402B-A21A-BE7C50338F62}"/>
    <cellStyle name="Nota 2 2 5 5" xfId="11897" xr:uid="{7BE15B8A-B21A-4D79-BB8D-22437F2E4391}"/>
    <cellStyle name="Nota 2 2 6" xfId="11898" xr:uid="{8E1E84B4-8D2F-4355-9AC7-5B9F747FB718}"/>
    <cellStyle name="Nota 2 2 6 2" xfId="11899" xr:uid="{BC3CDE5F-9E84-4B3E-88B2-65CE38A6FD73}"/>
    <cellStyle name="Nota 2 2 6 2 2" xfId="11900" xr:uid="{A5AC785E-ED2C-49A9-BC18-B2BA98C3363A}"/>
    <cellStyle name="Nota 2 2 6 2 2 2" xfId="11901" xr:uid="{20784A48-DA4A-490C-984C-3E3F35D5175A}"/>
    <cellStyle name="Nota 2 2 6 2 3" xfId="11902" xr:uid="{2B92B3D9-231D-4C62-A907-EA41FDF118AA}"/>
    <cellStyle name="Nota 2 2 6 3" xfId="11903" xr:uid="{6BD0A286-C8DC-4E8E-8F53-6DC1BF2EB33C}"/>
    <cellStyle name="Nota 2 2 6 3 2" xfId="11904" xr:uid="{C67CDFE5-DE94-40FE-B625-305A28F6E4E3}"/>
    <cellStyle name="Nota 2 2 6 3 2 2" xfId="11905" xr:uid="{FE46A8A7-05CE-43A5-90CA-4128907F4FF4}"/>
    <cellStyle name="Nota 2 2 6 3 3" xfId="11906" xr:uid="{F62CE324-5C96-4576-97EE-3E9B2268C394}"/>
    <cellStyle name="Nota 2 2 6 4" xfId="11907" xr:uid="{F4342B56-140A-4754-B5B5-9C428D9BBCD3}"/>
    <cellStyle name="Nota 2 2 7" xfId="11908" xr:uid="{4C5ABE19-B24A-4ACB-8AE6-C29E342CB9F5}"/>
    <cellStyle name="Nota 2 2 7 2" xfId="11909" xr:uid="{2AB75443-E478-402C-B236-015A57B17A2E}"/>
    <cellStyle name="Nota 2 2 7 2 2" xfId="11910" xr:uid="{BD69848D-AE46-4A7B-BFF9-D183C73D6275}"/>
    <cellStyle name="Nota 2 2 7 3" xfId="11911" xr:uid="{F5386097-67F1-40BF-AFD9-718D9A6E04EE}"/>
    <cellStyle name="Nota 2 2 8" xfId="11912" xr:uid="{B8E6A4EC-D5B7-4B8C-BCED-443C84DE909C}"/>
    <cellStyle name="Nota 2 2 8 2" xfId="11913" xr:uid="{D5A9FAC2-1756-436D-8D16-98BBFF5F6FA9}"/>
    <cellStyle name="Nota 2 2 8 2 2" xfId="11914" xr:uid="{6DFE7C0D-C835-4A5F-B1D7-51602E2888A3}"/>
    <cellStyle name="Nota 2 2 8 3" xfId="11915" xr:uid="{69521E93-8116-4F26-B222-9AA1928BF21F}"/>
    <cellStyle name="Nota 2 3" xfId="1360" xr:uid="{28465C54-2898-4582-9434-1A48028B510A}"/>
    <cellStyle name="Nota 2 3 2" xfId="11916" xr:uid="{33A7F685-E7B6-4437-9684-7EC3758B2E5A}"/>
    <cellStyle name="Nota 2 3 2 2" xfId="11917" xr:uid="{08615C6B-B44E-4623-A3C8-EC7E5A44D809}"/>
    <cellStyle name="Nota 2 3 2 2 2" xfId="11918" xr:uid="{64ACA3CD-3452-4EAB-8003-DAF81D85C372}"/>
    <cellStyle name="Nota 2 3 2 2 2 2" xfId="11919" xr:uid="{1675B3C5-5BD2-4140-BC73-1C1CBD1B35E5}"/>
    <cellStyle name="Nota 2 3 2 2 2 2 2" xfId="11920" xr:uid="{94FD33F7-EA0E-4334-AAE0-1998FD361A9E}"/>
    <cellStyle name="Nota 2 3 2 2 2 2 2 2" xfId="11921" xr:uid="{54256931-3833-4E42-9BE4-074466219813}"/>
    <cellStyle name="Nota 2 3 2 2 2 2 2 2 2" xfId="11922" xr:uid="{C8FE98E1-ED38-4A9E-ADE8-747201BBA03F}"/>
    <cellStyle name="Nota 2 3 2 2 2 2 2 3" xfId="11923" xr:uid="{0FD0A98F-E355-4CAB-89EC-A67AE5D8C05E}"/>
    <cellStyle name="Nota 2 3 2 2 2 2 3" xfId="11924" xr:uid="{6735A75C-16E8-4F1B-9CBF-77221269BA26}"/>
    <cellStyle name="Nota 2 3 2 2 2 2 3 2" xfId="11925" xr:uid="{C6A4B474-04A3-47A9-8212-3FE42EA54FC0}"/>
    <cellStyle name="Nota 2 3 2 2 2 2 3 2 2" xfId="11926" xr:uid="{C8B8AFD0-B22B-4340-86E6-73B0619F0D82}"/>
    <cellStyle name="Nota 2 3 2 2 2 2 3 3" xfId="11927" xr:uid="{8992F030-5069-4AD8-BD73-B0B7954DFCD9}"/>
    <cellStyle name="Nota 2 3 2 2 2 2 4" xfId="11928" xr:uid="{807C4D9B-8CBD-4809-9AFA-68FD89A106E5}"/>
    <cellStyle name="Nota 2 3 2 2 2 3" xfId="11929" xr:uid="{4952D542-5F41-495C-9F79-E16D54F422B9}"/>
    <cellStyle name="Nota 2 3 2 2 2 3 2" xfId="11930" xr:uid="{DC115484-113F-415F-BAD5-0C452B7CAE57}"/>
    <cellStyle name="Nota 2 3 2 2 2 3 2 2" xfId="11931" xr:uid="{FDC185CD-5392-4B14-8332-D2CB010352D8}"/>
    <cellStyle name="Nota 2 3 2 2 2 3 3" xfId="11932" xr:uid="{D3664037-9C2E-4E63-8D83-5858BC31534C}"/>
    <cellStyle name="Nota 2 3 2 2 2 4" xfId="11933" xr:uid="{F673680D-49EA-429A-938C-F0CB83F4F398}"/>
    <cellStyle name="Nota 2 3 2 2 2 4 2" xfId="11934" xr:uid="{4CDE5A7D-6E6C-4D92-B2E6-F07F4D711B4B}"/>
    <cellStyle name="Nota 2 3 2 2 2 4 2 2" xfId="11935" xr:uid="{4EFB3A6F-401D-44C6-8083-A9599A351302}"/>
    <cellStyle name="Nota 2 3 2 2 2 4 3" xfId="11936" xr:uid="{1E7CD490-1ED3-4444-997C-68803F6D24A1}"/>
    <cellStyle name="Nota 2 3 2 2 2 5" xfId="11937" xr:uid="{1FCBE960-C10A-4732-97B1-C291054EEF2A}"/>
    <cellStyle name="Nota 2 3 2 2 3" xfId="11938" xr:uid="{1230A545-5ABD-4660-BADB-97264A3709E3}"/>
    <cellStyle name="Nota 2 3 2 2 3 2" xfId="11939" xr:uid="{000DC264-97D2-4455-9484-A868A2E0C0A2}"/>
    <cellStyle name="Nota 2 3 2 2 3 2 2" xfId="11940" xr:uid="{BEAC3840-FA70-43D2-A2A2-6F49B8AE97B2}"/>
    <cellStyle name="Nota 2 3 2 2 3 2 2 2" xfId="11941" xr:uid="{27CBBBEE-3392-49A9-BD77-582D115CAD9B}"/>
    <cellStyle name="Nota 2 3 2 2 3 2 3" xfId="11942" xr:uid="{BD0A2145-397F-4DAB-AEC9-43D69218F8DF}"/>
    <cellStyle name="Nota 2 3 2 2 3 3" xfId="11943" xr:uid="{88DB480C-6543-4788-930F-FA9398E250DA}"/>
    <cellStyle name="Nota 2 3 2 2 3 3 2" xfId="11944" xr:uid="{4D62BCA1-9492-48F1-A7A2-AC186BC84F42}"/>
    <cellStyle name="Nota 2 3 2 2 3 3 2 2" xfId="11945" xr:uid="{615A246C-229F-4968-A105-DCC92F483492}"/>
    <cellStyle name="Nota 2 3 2 2 3 3 3" xfId="11946" xr:uid="{D8610761-1E92-486B-A1BA-30F21155AA50}"/>
    <cellStyle name="Nota 2 3 2 2 3 4" xfId="11947" xr:uid="{1E1D32E5-724F-442A-B14A-191C1DA02885}"/>
    <cellStyle name="Nota 2 3 2 2 4" xfId="11948" xr:uid="{7A2E70C6-38D8-45D2-A45F-5535D6E1A887}"/>
    <cellStyle name="Nota 2 3 2 2 4 2" xfId="11949" xr:uid="{313D7603-B8BE-462B-A2EC-53AF59C65C1A}"/>
    <cellStyle name="Nota 2 3 2 2 4 2 2" xfId="11950" xr:uid="{6B11E56C-440F-4207-A27E-71086CC492C4}"/>
    <cellStyle name="Nota 2 3 2 2 4 3" xfId="11951" xr:uid="{8CE40844-0294-4843-B21B-4D02CD5B69C9}"/>
    <cellStyle name="Nota 2 3 2 2 5" xfId="11952" xr:uid="{DC15297B-AC7D-4D41-9541-458ACB21BA7A}"/>
    <cellStyle name="Nota 2 3 2 2 5 2" xfId="11953" xr:uid="{985B1D22-5133-4277-A27D-2B75FA8FC0F5}"/>
    <cellStyle name="Nota 2 3 2 2 5 2 2" xfId="11954" xr:uid="{4027ECD4-93A0-421F-B106-2DCE5DA33BE0}"/>
    <cellStyle name="Nota 2 3 2 2 5 3" xfId="11955" xr:uid="{262FCB20-58B2-4078-8239-77F6BCA65B6B}"/>
    <cellStyle name="Nota 2 3 2 2 6" xfId="11956" xr:uid="{69D16562-B0D9-4633-8E12-25F672E1DF8E}"/>
    <cellStyle name="Nota 2 3 2 3" xfId="11957" xr:uid="{C32B8768-23D7-48D7-A1B7-8FA072542419}"/>
    <cellStyle name="Nota 2 3 2 3 2" xfId="11958" xr:uid="{9177FDCB-44E7-43E7-8055-B7F389CED580}"/>
    <cellStyle name="Nota 2 3 2 3 2 2" xfId="11959" xr:uid="{A5C6FFA7-A2D4-4179-9B3C-6918E1745AE2}"/>
    <cellStyle name="Nota 2 3 2 3 2 2 2" xfId="11960" xr:uid="{F4787AA9-320B-46CD-8FAA-9EBBA62FBCCA}"/>
    <cellStyle name="Nota 2 3 2 3 2 2 2 2" xfId="11961" xr:uid="{2E81EDCD-9A0B-4A07-8119-14A7E128009B}"/>
    <cellStyle name="Nota 2 3 2 3 2 2 3" xfId="11962" xr:uid="{B2ADAA26-161C-45F4-AF91-D86D01792A2F}"/>
    <cellStyle name="Nota 2 3 2 3 2 3" xfId="11963" xr:uid="{0D0737D2-405E-4EBD-9843-F943213E3ADE}"/>
    <cellStyle name="Nota 2 3 2 3 2 3 2" xfId="11964" xr:uid="{90472CEF-D11F-4757-A365-8A7703CF2A64}"/>
    <cellStyle name="Nota 2 3 2 3 2 3 2 2" xfId="11965" xr:uid="{286C55EA-93F8-427B-9215-10DF3F0BD986}"/>
    <cellStyle name="Nota 2 3 2 3 2 3 3" xfId="11966" xr:uid="{B95E1BB7-1EA2-44BB-9AC2-073741CC6456}"/>
    <cellStyle name="Nota 2 3 2 3 2 4" xfId="11967" xr:uid="{ED0FE23B-4D44-4881-9758-E0821D30CE3E}"/>
    <cellStyle name="Nota 2 3 2 3 3" xfId="11968" xr:uid="{00102751-E9AC-45B7-BD77-7D5E5B08DCE5}"/>
    <cellStyle name="Nota 2 3 2 3 3 2" xfId="11969" xr:uid="{41F5A30C-E4A8-4680-8C79-DEDA054E70E5}"/>
    <cellStyle name="Nota 2 3 2 3 3 2 2" xfId="11970" xr:uid="{CB7CC54A-DC26-4885-BFDC-448CAAC4B9AA}"/>
    <cellStyle name="Nota 2 3 2 3 3 3" xfId="11971" xr:uid="{D8A207B3-D71B-4F27-9110-C8524B9AC4AC}"/>
    <cellStyle name="Nota 2 3 2 3 4" xfId="11972" xr:uid="{A0D509F0-8BF7-4AFF-AEE1-2D0245FE4A52}"/>
    <cellStyle name="Nota 2 3 2 3 4 2" xfId="11973" xr:uid="{D1EECC64-D0B9-445C-A3E9-703515C5F80D}"/>
    <cellStyle name="Nota 2 3 2 3 4 2 2" xfId="11974" xr:uid="{4F229437-B20E-494D-86FE-BF1F0A9111EB}"/>
    <cellStyle name="Nota 2 3 2 3 4 3" xfId="11975" xr:uid="{E3E0EC9D-FF01-43CA-AB91-340A046AE7AE}"/>
    <cellStyle name="Nota 2 3 2 3 5" xfId="11976" xr:uid="{2FDAEA74-8917-47D4-9BE1-F390C7C85441}"/>
    <cellStyle name="Nota 2 3 2 4" xfId="11977" xr:uid="{CC61D81B-4637-4D78-80B6-E34748CC5DFB}"/>
    <cellStyle name="Nota 2 3 2 4 2" xfId="11978" xr:uid="{48364372-C1F3-48F7-98EE-48A16F2619C7}"/>
    <cellStyle name="Nota 2 3 2 4 2 2" xfId="11979" xr:uid="{4CE4F07B-83B2-4DB3-B2DD-C6C045D37DCF}"/>
    <cellStyle name="Nota 2 3 2 4 2 2 2" xfId="11980" xr:uid="{B14CF43C-075F-4A9A-8075-16203BCA9AB7}"/>
    <cellStyle name="Nota 2 3 2 4 2 3" xfId="11981" xr:uid="{BE935D1F-75AF-4FDA-8049-0D255FCAA893}"/>
    <cellStyle name="Nota 2 3 2 4 3" xfId="11982" xr:uid="{41D17590-3036-484B-9B8F-99C3AAA35CCD}"/>
    <cellStyle name="Nota 2 3 2 4 3 2" xfId="11983" xr:uid="{D8401621-21D0-42B9-9C70-34668C97E6B4}"/>
    <cellStyle name="Nota 2 3 2 4 3 2 2" xfId="11984" xr:uid="{A041461E-99ED-469B-8D4A-215BC3249C11}"/>
    <cellStyle name="Nota 2 3 2 4 3 3" xfId="11985" xr:uid="{8D9443AD-4AE7-44D0-961F-D1DCDDFB8572}"/>
    <cellStyle name="Nota 2 3 2 4 4" xfId="11986" xr:uid="{93F29A04-A545-4BC8-B124-FC18C794A32D}"/>
    <cellStyle name="Nota 2 3 2 5" xfId="11987" xr:uid="{CFAA0A9D-BC43-4EEB-9C6F-9133AC7EAF3D}"/>
    <cellStyle name="Nota 2 3 2 5 2" xfId="11988" xr:uid="{331351FF-A9AA-485E-9D79-F41F73496EFF}"/>
    <cellStyle name="Nota 2 3 2 5 2 2" xfId="11989" xr:uid="{6531BF03-7BF9-43F8-A899-07296E483AD5}"/>
    <cellStyle name="Nota 2 3 2 5 3" xfId="11990" xr:uid="{ECDA2CED-D495-4634-8433-5C93645E3D7E}"/>
    <cellStyle name="Nota 2 3 2 6" xfId="11991" xr:uid="{397C9A75-29D2-4EFC-B809-8993FA572B0A}"/>
    <cellStyle name="Nota 2 3 2 6 2" xfId="11992" xr:uid="{F7C60261-9057-460E-A34F-957A87A4BC0F}"/>
    <cellStyle name="Nota 2 3 2 6 2 2" xfId="11993" xr:uid="{054EED9A-FE55-4C3C-A2EF-36DFE775DFC4}"/>
    <cellStyle name="Nota 2 3 2 6 3" xfId="11994" xr:uid="{D01F8797-1E27-4325-BF9F-6D752D715671}"/>
    <cellStyle name="Nota 2 3 2 7" xfId="11995" xr:uid="{98352CE8-0A28-4F2A-8BD4-B69D685869DD}"/>
    <cellStyle name="Nota 2 3 3" xfId="11996" xr:uid="{E5F9BC47-E010-4E15-9752-13005D5C39D7}"/>
    <cellStyle name="Nota 2 3 3 2" xfId="11997" xr:uid="{7C332741-F85D-45B2-9B8D-3030EDA44AC4}"/>
    <cellStyle name="Nota 2 3 3 2 2" xfId="11998" xr:uid="{0FDEF0EC-2359-462C-96E6-43718A095C16}"/>
    <cellStyle name="Nota 2 3 3 2 2 2" xfId="11999" xr:uid="{AE76BCE1-946E-4461-8BFB-6FDFA9151481}"/>
    <cellStyle name="Nota 2 3 3 2 2 2 2" xfId="12000" xr:uid="{A00BD68B-4154-4E5D-8198-D3DB85971B4D}"/>
    <cellStyle name="Nota 2 3 3 2 2 2 2 2" xfId="12001" xr:uid="{9844A414-717A-484B-9A51-A1D8FC10FD61}"/>
    <cellStyle name="Nota 2 3 3 2 2 2 3" xfId="12002" xr:uid="{A09377AD-D32B-485E-948D-204E931D9F65}"/>
    <cellStyle name="Nota 2 3 3 2 2 3" xfId="12003" xr:uid="{0BC69A5C-1471-4A8B-9543-9F24D4F2BF28}"/>
    <cellStyle name="Nota 2 3 3 2 2 3 2" xfId="12004" xr:uid="{39869C1F-2B3F-4D9B-A8C3-642CEB810E44}"/>
    <cellStyle name="Nota 2 3 3 2 2 3 2 2" xfId="12005" xr:uid="{3CB7FEAB-4956-47C1-ABFB-12862211B3D9}"/>
    <cellStyle name="Nota 2 3 3 2 2 3 3" xfId="12006" xr:uid="{2361646E-18FB-489A-AB6D-51A20791D71E}"/>
    <cellStyle name="Nota 2 3 3 2 2 4" xfId="12007" xr:uid="{EA68B6F7-993D-4182-B584-0C5F19D0A7F4}"/>
    <cellStyle name="Nota 2 3 3 2 3" xfId="12008" xr:uid="{5C321DAC-570F-4008-8392-52D653BC9D72}"/>
    <cellStyle name="Nota 2 3 3 2 3 2" xfId="12009" xr:uid="{0FFB0FAB-8C0B-495E-9B3F-401AF964943D}"/>
    <cellStyle name="Nota 2 3 3 2 3 2 2" xfId="12010" xr:uid="{83527F2A-9838-4640-A8C0-627F4878C099}"/>
    <cellStyle name="Nota 2 3 3 2 3 3" xfId="12011" xr:uid="{4A9F2924-03B0-4ACF-BB7F-8A53F8DB10A4}"/>
    <cellStyle name="Nota 2 3 3 2 4" xfId="12012" xr:uid="{BBAEE9D4-CC2E-453E-9F8E-0276DF2013EC}"/>
    <cellStyle name="Nota 2 3 3 2 4 2" xfId="12013" xr:uid="{CD8C18AE-312A-4E5A-BAA2-80E4AF20DA80}"/>
    <cellStyle name="Nota 2 3 3 2 4 2 2" xfId="12014" xr:uid="{87DCFACD-847B-47AB-8CE9-3C8F193BF5BD}"/>
    <cellStyle name="Nota 2 3 3 2 4 3" xfId="12015" xr:uid="{6D9EE3A6-7B16-4007-8CB1-120572A584B8}"/>
    <cellStyle name="Nota 2 3 3 2 5" xfId="12016" xr:uid="{030AB030-A5A3-4BE0-B179-C4CF5B38C436}"/>
    <cellStyle name="Nota 2 3 3 3" xfId="12017" xr:uid="{9720FB6E-9729-44E6-A3E6-EAB2C708418B}"/>
    <cellStyle name="Nota 2 3 3 3 2" xfId="12018" xr:uid="{AEFD5700-248F-4D9B-BDB9-E267FCE9B48F}"/>
    <cellStyle name="Nota 2 3 3 3 2 2" xfId="12019" xr:uid="{97C670C7-74D3-4BB5-9092-CB535F49E324}"/>
    <cellStyle name="Nota 2 3 3 3 2 2 2" xfId="12020" xr:uid="{E3439133-0D21-4F56-8895-15D04C783BD3}"/>
    <cellStyle name="Nota 2 3 3 3 2 3" xfId="12021" xr:uid="{65F040B3-31E8-4D2E-A577-3176A0A9E772}"/>
    <cellStyle name="Nota 2 3 3 3 3" xfId="12022" xr:uid="{9D9802C3-F891-43F4-8044-F271867268B5}"/>
    <cellStyle name="Nota 2 3 3 3 3 2" xfId="12023" xr:uid="{7E6A11AE-78A8-4745-BEE8-383F85454640}"/>
    <cellStyle name="Nota 2 3 3 3 3 2 2" xfId="12024" xr:uid="{FCA7F5F2-7424-4494-94AA-950776F5D2D4}"/>
    <cellStyle name="Nota 2 3 3 3 3 3" xfId="12025" xr:uid="{A7C7C8BC-861C-4B51-AFF1-0E657A8EC7F3}"/>
    <cellStyle name="Nota 2 3 3 3 4" xfId="12026" xr:uid="{4EEBC748-62EE-4198-8374-B7CEF64F8176}"/>
    <cellStyle name="Nota 2 3 3 4" xfId="12027" xr:uid="{595E3F9A-A5FC-4642-B4D6-E64369071586}"/>
    <cellStyle name="Nota 2 3 3 4 2" xfId="12028" xr:uid="{BAFDBB0F-6452-4407-9297-B56F26888478}"/>
    <cellStyle name="Nota 2 3 3 4 2 2" xfId="12029" xr:uid="{E4BC9FFB-0658-48BE-879D-9BF1E65C762B}"/>
    <cellStyle name="Nota 2 3 3 4 3" xfId="12030" xr:uid="{736ED234-92B9-42FF-B696-255B79A06249}"/>
    <cellStyle name="Nota 2 3 3 5" xfId="12031" xr:uid="{0224135A-D9E3-4470-96DD-65C09486F2AA}"/>
    <cellStyle name="Nota 2 3 3 5 2" xfId="12032" xr:uid="{AB1509FF-6B90-4313-93A7-2AB2CAC45803}"/>
    <cellStyle name="Nota 2 3 3 5 2 2" xfId="12033" xr:uid="{39E7D073-3096-47A4-B5FE-71B6FAD8827A}"/>
    <cellStyle name="Nota 2 3 3 5 3" xfId="12034" xr:uid="{7A36F2CD-D1F6-4B7B-8E55-94A47D16F5AD}"/>
    <cellStyle name="Nota 2 3 3 6" xfId="12035" xr:uid="{2917DB37-8806-4F80-B363-265AEF1B9114}"/>
    <cellStyle name="Nota 2 3 4" xfId="12036" xr:uid="{6B61D7CB-FE87-436C-B1D7-1E47F54E8764}"/>
    <cellStyle name="Nota 2 3 4 2" xfId="12037" xr:uid="{E0C24BB6-95E0-4DB2-964D-0DEAFE128A60}"/>
    <cellStyle name="Nota 2 3 4 2 2" xfId="12038" xr:uid="{A854849D-A237-4B82-86BF-3C8F257D7368}"/>
    <cellStyle name="Nota 2 3 4 2 2 2" xfId="12039" xr:uid="{3A830641-4B42-445A-8D8B-7D3EF380F590}"/>
    <cellStyle name="Nota 2 3 4 2 2 2 2" xfId="12040" xr:uid="{7F3BF7CC-DAEA-4ADC-B4B9-A67E3851472B}"/>
    <cellStyle name="Nota 2 3 4 2 2 3" xfId="12041" xr:uid="{A6853CA3-6AEE-4C28-994E-44CBECF459B3}"/>
    <cellStyle name="Nota 2 3 4 2 3" xfId="12042" xr:uid="{5080826E-7185-4AE1-A395-0041176EDEB4}"/>
    <cellStyle name="Nota 2 3 4 2 3 2" xfId="12043" xr:uid="{FA42F328-3605-418C-8DEE-4470EE9CC7C3}"/>
    <cellStyle name="Nota 2 3 4 2 3 2 2" xfId="12044" xr:uid="{E82E597D-24DF-4BFA-96B8-67247E638AD5}"/>
    <cellStyle name="Nota 2 3 4 2 3 3" xfId="12045" xr:uid="{164B93C1-F5C0-4E26-A68A-AEBB0D86A380}"/>
    <cellStyle name="Nota 2 3 4 2 4" xfId="12046" xr:uid="{7D108E43-7434-4337-ACA5-6D9020AF8672}"/>
    <cellStyle name="Nota 2 3 4 3" xfId="12047" xr:uid="{E57C0AAC-2F3A-4FA8-9F1A-FE91C84A548F}"/>
    <cellStyle name="Nota 2 3 4 3 2" xfId="12048" xr:uid="{798BD3AD-0B64-4E79-BF66-497F6E220B55}"/>
    <cellStyle name="Nota 2 3 4 3 2 2" xfId="12049" xr:uid="{CFC4CD40-F354-4950-A9D6-4D9BB7B3FB0F}"/>
    <cellStyle name="Nota 2 3 4 3 3" xfId="12050" xr:uid="{F8C4169F-ED76-4330-A6D9-F800D547DC79}"/>
    <cellStyle name="Nota 2 3 4 4" xfId="12051" xr:uid="{D16E09EC-516F-43F9-9884-D250EC7E7A25}"/>
    <cellStyle name="Nota 2 3 4 4 2" xfId="12052" xr:uid="{45B57914-9B4E-4D01-B2D9-C557A8860853}"/>
    <cellStyle name="Nota 2 3 4 4 2 2" xfId="12053" xr:uid="{A96356DB-2216-4553-A0ED-68ADBF631D2D}"/>
    <cellStyle name="Nota 2 3 4 4 3" xfId="12054" xr:uid="{8CA3F7E3-95CC-4B08-A299-9A385701501B}"/>
    <cellStyle name="Nota 2 3 4 5" xfId="12055" xr:uid="{47ED46A5-8E3E-4E65-BF07-522854BF84FB}"/>
    <cellStyle name="Nota 2 3 5" xfId="12056" xr:uid="{9F3135A4-41A9-4F2A-9909-0A53697ED256}"/>
    <cellStyle name="Nota 2 3 5 2" xfId="12057" xr:uid="{5A6939EC-76B0-4BB0-ACEB-B2442BE8EE97}"/>
    <cellStyle name="Nota 2 3 5 2 2" xfId="12058" xr:uid="{032303AF-D2FC-4A5B-A6F8-B7192E77B955}"/>
    <cellStyle name="Nota 2 3 5 2 2 2" xfId="12059" xr:uid="{60995A76-85CF-4EE1-943A-D39B9BBDD865}"/>
    <cellStyle name="Nota 2 3 5 2 3" xfId="12060" xr:uid="{CE20E9C3-B354-4A79-9793-6A0D923A3E0C}"/>
    <cellStyle name="Nota 2 3 5 3" xfId="12061" xr:uid="{50E8EF1E-76CD-4504-BCA9-B66ECA17524E}"/>
    <cellStyle name="Nota 2 3 5 3 2" xfId="12062" xr:uid="{C2EB450A-7AD0-46F5-AEB1-3F0FE392DFBF}"/>
    <cellStyle name="Nota 2 3 5 3 2 2" xfId="12063" xr:uid="{18845906-B5DF-4276-8F0D-8C768C64DA49}"/>
    <cellStyle name="Nota 2 3 5 3 3" xfId="12064" xr:uid="{2669E99E-1CF6-4C42-8DE7-CC80E767F613}"/>
    <cellStyle name="Nota 2 3 5 4" xfId="12065" xr:uid="{1BDE89E5-120F-4B2B-9687-BA2210745F34}"/>
    <cellStyle name="Nota 2 3 6" xfId="12066" xr:uid="{53134490-B7EA-41CC-98C3-4A624AAA015F}"/>
    <cellStyle name="Nota 2 3 6 2" xfId="12067" xr:uid="{C85C17FF-5504-4A03-99E0-0786FEC4B4E7}"/>
    <cellStyle name="Nota 2 3 6 2 2" xfId="12068" xr:uid="{C2F98348-A1F3-4290-99A4-FD59B2E50FD6}"/>
    <cellStyle name="Nota 2 3 6 3" xfId="12069" xr:uid="{D26C7E4C-0228-43DD-9DB2-76332C0329DC}"/>
    <cellStyle name="Nota 2 3 7" xfId="12070" xr:uid="{CAF5566E-8BBD-4AD8-AF26-CA365F52183D}"/>
    <cellStyle name="Nota 2 3 7 2" xfId="12071" xr:uid="{E286AF66-91E1-4F5B-881B-C80FD54E65C2}"/>
    <cellStyle name="Nota 2 3 7 2 2" xfId="12072" xr:uid="{895A4BD4-1F4B-4E75-9A69-EC0A887A1EC9}"/>
    <cellStyle name="Nota 2 3 7 3" xfId="12073" xr:uid="{D26F067D-4AD3-4E09-BB4D-71231D359144}"/>
    <cellStyle name="Nota 2 3 8" xfId="12074" xr:uid="{BED570BA-F3FF-415B-B177-53E77C362E40}"/>
    <cellStyle name="Nota 2 4" xfId="12075" xr:uid="{99880A72-BA7A-4587-B198-8B04897DF610}"/>
    <cellStyle name="Nota 2 4 2" xfId="12076" xr:uid="{DCDA68B4-7673-4FF7-80EB-8FA259D8DAA4}"/>
    <cellStyle name="Nota 2 4 2 2" xfId="12077" xr:uid="{642325A3-3CBC-4D66-9F0C-7B53DB508542}"/>
    <cellStyle name="Nota 2 4 2 2 2" xfId="12078" xr:uid="{435A5435-F868-43FD-987F-64D75009A21B}"/>
    <cellStyle name="Nota 2 4 2 2 2 2" xfId="12079" xr:uid="{E182805D-9921-49F6-A37A-BFE37093EDB7}"/>
    <cellStyle name="Nota 2 4 2 2 2 2 2" xfId="12080" xr:uid="{04D70853-3DF8-417F-A736-4568595984F3}"/>
    <cellStyle name="Nota 2 4 2 2 2 2 2 2" xfId="12081" xr:uid="{4192501B-EC76-4FC9-9E54-FDBCFF9A7E09}"/>
    <cellStyle name="Nota 2 4 2 2 2 2 2 2 2" xfId="12082" xr:uid="{AA74ECCE-2307-4E70-AEB3-1582BAACFD9D}"/>
    <cellStyle name="Nota 2 4 2 2 2 2 2 3" xfId="12083" xr:uid="{B93EA894-541B-4483-B7C4-26C3CAFB1904}"/>
    <cellStyle name="Nota 2 4 2 2 2 2 3" xfId="12084" xr:uid="{767A8BB4-48F3-4345-BB41-4A379BFFC7A1}"/>
    <cellStyle name="Nota 2 4 2 2 2 2 3 2" xfId="12085" xr:uid="{7EB14847-4048-4F68-8B7A-B56EF33DD90A}"/>
    <cellStyle name="Nota 2 4 2 2 2 2 3 2 2" xfId="12086" xr:uid="{8F53FF72-56E2-4BB6-AF01-8D0814F3E6BA}"/>
    <cellStyle name="Nota 2 4 2 2 2 2 3 3" xfId="12087" xr:uid="{36727F50-1EA0-4C02-B6F4-F164AE91B6BA}"/>
    <cellStyle name="Nota 2 4 2 2 2 2 4" xfId="12088" xr:uid="{50DBC435-896C-4518-B4C4-B933081E95C8}"/>
    <cellStyle name="Nota 2 4 2 2 2 3" xfId="12089" xr:uid="{4552C12A-552E-4036-8C3C-ECE34BCB9DA2}"/>
    <cellStyle name="Nota 2 4 2 2 2 3 2" xfId="12090" xr:uid="{7496C38B-BD20-4918-8730-902A7C436B88}"/>
    <cellStyle name="Nota 2 4 2 2 2 3 2 2" xfId="12091" xr:uid="{070F4527-EB1E-422A-BA40-04B3B82E447E}"/>
    <cellStyle name="Nota 2 4 2 2 2 3 3" xfId="12092" xr:uid="{EF3757EE-0A89-4568-A8EC-2EE197C2ACA6}"/>
    <cellStyle name="Nota 2 4 2 2 2 4" xfId="12093" xr:uid="{1E07BF6B-4362-46A8-860E-509975418992}"/>
    <cellStyle name="Nota 2 4 2 2 2 4 2" xfId="12094" xr:uid="{3C0236E1-1A29-4383-A01F-0492E95BBC68}"/>
    <cellStyle name="Nota 2 4 2 2 2 4 2 2" xfId="12095" xr:uid="{83CA4EA1-7D54-4774-ACB5-F2B9BEF3D63C}"/>
    <cellStyle name="Nota 2 4 2 2 2 4 3" xfId="12096" xr:uid="{87E4FAD4-1C33-45A9-A730-6C42EDD2BC74}"/>
    <cellStyle name="Nota 2 4 2 2 2 5" xfId="12097" xr:uid="{F1394DD9-7BF5-45F3-A782-2471587E8555}"/>
    <cellStyle name="Nota 2 4 2 2 3" xfId="12098" xr:uid="{87AE0239-F09E-4E85-BF48-7EC5C20FC6BE}"/>
    <cellStyle name="Nota 2 4 2 2 3 2" xfId="12099" xr:uid="{8AE8F630-C3CD-40F2-A409-8C66F6CC234F}"/>
    <cellStyle name="Nota 2 4 2 2 3 2 2" xfId="12100" xr:uid="{C4EE8732-F539-47C0-AFC3-AE4CBD19E275}"/>
    <cellStyle name="Nota 2 4 2 2 3 2 2 2" xfId="12101" xr:uid="{D3300D4F-AC0E-4413-A05F-662FAB04C59A}"/>
    <cellStyle name="Nota 2 4 2 2 3 2 3" xfId="12102" xr:uid="{E014BFC1-7F9B-4267-843A-14ED47E3ADEA}"/>
    <cellStyle name="Nota 2 4 2 2 3 3" xfId="12103" xr:uid="{0FF84C7D-1A61-4CE6-AB2D-C989EEA59CA4}"/>
    <cellStyle name="Nota 2 4 2 2 3 3 2" xfId="12104" xr:uid="{344F4EA5-8503-4BDD-A7B2-C03F9CBC2979}"/>
    <cellStyle name="Nota 2 4 2 2 3 3 2 2" xfId="12105" xr:uid="{36CEEFD2-31E7-42B9-B480-243D4B875A16}"/>
    <cellStyle name="Nota 2 4 2 2 3 3 3" xfId="12106" xr:uid="{B59D04BE-A8E9-4DA6-9F98-DCC6C1C249D0}"/>
    <cellStyle name="Nota 2 4 2 2 3 4" xfId="12107" xr:uid="{7CC0E3FB-AE97-486A-85C4-1212BAC94027}"/>
    <cellStyle name="Nota 2 4 2 2 4" xfId="12108" xr:uid="{BD8F9E5C-FA4C-4E50-A93D-3B59F618A801}"/>
    <cellStyle name="Nota 2 4 2 2 4 2" xfId="12109" xr:uid="{69594D47-270D-4830-A773-26CDBDA364FF}"/>
    <cellStyle name="Nota 2 4 2 2 4 2 2" xfId="12110" xr:uid="{465C9D59-FD1C-4F6A-8266-651CECB18686}"/>
    <cellStyle name="Nota 2 4 2 2 4 3" xfId="12111" xr:uid="{DB4D019C-AB62-4BD9-BB58-5D24ABCF4B9C}"/>
    <cellStyle name="Nota 2 4 2 2 5" xfId="12112" xr:uid="{DA3C2765-036F-4805-B3B8-7A834FDE7BF8}"/>
    <cellStyle name="Nota 2 4 2 2 5 2" xfId="12113" xr:uid="{54DB2E7F-0554-4035-B9CF-5A2618884045}"/>
    <cellStyle name="Nota 2 4 2 2 5 2 2" xfId="12114" xr:uid="{BD91A56D-86E2-43C5-99C1-21AD9B8AA3A6}"/>
    <cellStyle name="Nota 2 4 2 2 5 3" xfId="12115" xr:uid="{6DD54019-5D1B-4D87-AD7E-3A5C637D7888}"/>
    <cellStyle name="Nota 2 4 2 2 6" xfId="12116" xr:uid="{F5E680C9-E85D-4A7C-8793-D71B7A4546E2}"/>
    <cellStyle name="Nota 2 4 2 3" xfId="12117" xr:uid="{2D35FDB2-4B54-4AD2-B9F4-695216E9E04B}"/>
    <cellStyle name="Nota 2 4 2 3 2" xfId="12118" xr:uid="{ED9930E1-6ECC-4F20-8E5D-9787C14A5DCD}"/>
    <cellStyle name="Nota 2 4 2 3 2 2" xfId="12119" xr:uid="{4B87D559-1FC6-4A5E-902A-7DC01828F393}"/>
    <cellStyle name="Nota 2 4 2 3 2 2 2" xfId="12120" xr:uid="{DD54CFF1-89D1-4B46-9E44-7E8754FD25DC}"/>
    <cellStyle name="Nota 2 4 2 3 2 2 2 2" xfId="12121" xr:uid="{AB6370A5-D157-4C8E-849A-31DEF8FFE985}"/>
    <cellStyle name="Nota 2 4 2 3 2 2 3" xfId="12122" xr:uid="{AD59C4C1-08F1-4127-B1B5-E122EA9FA16A}"/>
    <cellStyle name="Nota 2 4 2 3 2 3" xfId="12123" xr:uid="{4336EE18-B61B-422F-87CF-7EA5F0AA3DC8}"/>
    <cellStyle name="Nota 2 4 2 3 2 3 2" xfId="12124" xr:uid="{137DF126-1762-4111-B7A2-EF0942097FCE}"/>
    <cellStyle name="Nota 2 4 2 3 2 3 2 2" xfId="12125" xr:uid="{DE82B9E9-8E5F-44BB-AFC3-C0C90C9A3062}"/>
    <cellStyle name="Nota 2 4 2 3 2 3 3" xfId="12126" xr:uid="{F0473F38-2823-4AA9-B867-F093C52B5610}"/>
    <cellStyle name="Nota 2 4 2 3 2 4" xfId="12127" xr:uid="{51D24C46-7800-416A-A99E-B65BCA8D92E1}"/>
    <cellStyle name="Nota 2 4 2 3 3" xfId="12128" xr:uid="{7169D670-E68B-40F2-A222-427528522C48}"/>
    <cellStyle name="Nota 2 4 2 3 3 2" xfId="12129" xr:uid="{BA80F448-2641-464A-91D8-255D9C173BC1}"/>
    <cellStyle name="Nota 2 4 2 3 3 2 2" xfId="12130" xr:uid="{6A4EB449-A19C-426D-B1C9-C5D7C6753B15}"/>
    <cellStyle name="Nota 2 4 2 3 3 3" xfId="12131" xr:uid="{BCCA3318-A0A6-4F85-9FB2-4AAB60ACCBC6}"/>
    <cellStyle name="Nota 2 4 2 3 4" xfId="12132" xr:uid="{66DB7E01-2A48-486C-8621-EA89705B5611}"/>
    <cellStyle name="Nota 2 4 2 3 4 2" xfId="12133" xr:uid="{BE740910-D1A8-4792-AE0C-43A15ABD4D60}"/>
    <cellStyle name="Nota 2 4 2 3 4 2 2" xfId="12134" xr:uid="{AF6CA9D4-9806-41AF-81F3-9F89A9AADEBE}"/>
    <cellStyle name="Nota 2 4 2 3 4 3" xfId="12135" xr:uid="{E10CF91E-07F2-4B26-B941-EF828608894A}"/>
    <cellStyle name="Nota 2 4 2 3 5" xfId="12136" xr:uid="{4252A004-EBCE-4086-AA67-E5561C1E7570}"/>
    <cellStyle name="Nota 2 4 2 4" xfId="12137" xr:uid="{0AE3240A-31A8-4FF7-ACC5-4E5BFF6EE251}"/>
    <cellStyle name="Nota 2 4 2 4 2" xfId="12138" xr:uid="{A1EEA42A-415A-48D2-BAFC-F66A8ACEA6C8}"/>
    <cellStyle name="Nota 2 4 2 4 2 2" xfId="12139" xr:uid="{3A7B77EC-207A-4D61-96EB-ECC8D57986D4}"/>
    <cellStyle name="Nota 2 4 2 4 2 2 2" xfId="12140" xr:uid="{84C05DAD-4B4B-440D-BA11-5925AE1E7EE0}"/>
    <cellStyle name="Nota 2 4 2 4 2 3" xfId="12141" xr:uid="{92A11CB9-9CE1-4C46-91C0-A889AA83FF0D}"/>
    <cellStyle name="Nota 2 4 2 4 3" xfId="12142" xr:uid="{BAF40663-6BA0-44E6-94DA-EF918588778B}"/>
    <cellStyle name="Nota 2 4 2 4 3 2" xfId="12143" xr:uid="{0184E1B0-BEEA-48C7-8082-74DB1DB28656}"/>
    <cellStyle name="Nota 2 4 2 4 3 2 2" xfId="12144" xr:uid="{019B74F0-CA0A-4B21-98C9-85723F487770}"/>
    <cellStyle name="Nota 2 4 2 4 3 3" xfId="12145" xr:uid="{4095E51C-C729-4CFD-B601-0B309C8DB494}"/>
    <cellStyle name="Nota 2 4 2 4 4" xfId="12146" xr:uid="{F6B29729-E2F5-4EBD-A4DA-FAB7271E58A8}"/>
    <cellStyle name="Nota 2 4 2 5" xfId="12147" xr:uid="{F2C27C4B-09E7-411D-AF2F-94A7705DD950}"/>
    <cellStyle name="Nota 2 4 2 5 2" xfId="12148" xr:uid="{B7F3D1E6-C66A-426B-B7CA-1E3A4ED63978}"/>
    <cellStyle name="Nota 2 4 2 5 2 2" xfId="12149" xr:uid="{44BF623C-4A9B-4E93-AAED-07C1BA8132B6}"/>
    <cellStyle name="Nota 2 4 2 5 3" xfId="12150" xr:uid="{F146A1B8-61EE-4EF6-829D-2FDE7708863A}"/>
    <cellStyle name="Nota 2 4 2 6" xfId="12151" xr:uid="{FEACC8B2-7F56-4C98-8A97-F4FE90EBCA97}"/>
    <cellStyle name="Nota 2 4 2 6 2" xfId="12152" xr:uid="{CA5D690E-1303-491A-98FF-EA9C4D3E860C}"/>
    <cellStyle name="Nota 2 4 2 6 2 2" xfId="12153" xr:uid="{A09F349F-923B-4E98-A04B-19B64824F97C}"/>
    <cellStyle name="Nota 2 4 2 6 3" xfId="12154" xr:uid="{AC66A48D-EECD-422E-BAFF-EF06BC7692BB}"/>
    <cellStyle name="Nota 2 4 2 7" xfId="12155" xr:uid="{E68E1315-0BD9-47C3-B163-A0E0C3B8AC3E}"/>
    <cellStyle name="Nota 2 4 3" xfId="12156" xr:uid="{E6CDE51E-F9D0-470B-8E6A-C07511441DA2}"/>
    <cellStyle name="Nota 2 4 3 2" xfId="12157" xr:uid="{80E85859-707D-40AD-B390-862B7CAE2DE3}"/>
    <cellStyle name="Nota 2 4 3 2 2" xfId="12158" xr:uid="{0FB899E6-208B-4135-9478-461ABB3F7C2E}"/>
    <cellStyle name="Nota 2 4 3 2 2 2" xfId="12159" xr:uid="{E5081A6E-B7CC-439F-B7D5-A23ADC521110}"/>
    <cellStyle name="Nota 2 4 3 2 2 2 2" xfId="12160" xr:uid="{29AADE9D-063E-45DE-93D7-7179019AF5A0}"/>
    <cellStyle name="Nota 2 4 3 2 2 2 2 2" xfId="12161" xr:uid="{761F0ED5-D752-4407-A5AC-F2172F96FC15}"/>
    <cellStyle name="Nota 2 4 3 2 2 2 3" xfId="12162" xr:uid="{26E06E09-76B8-4F07-AD14-A220F4491019}"/>
    <cellStyle name="Nota 2 4 3 2 2 3" xfId="12163" xr:uid="{064224E2-6359-4E92-8369-5D9089C1C2DA}"/>
    <cellStyle name="Nota 2 4 3 2 2 3 2" xfId="12164" xr:uid="{E2981CAB-1216-4EB0-AAF9-8067CE120D1D}"/>
    <cellStyle name="Nota 2 4 3 2 2 3 2 2" xfId="12165" xr:uid="{CF6514FF-C3F2-4F19-A994-9BDC465904E0}"/>
    <cellStyle name="Nota 2 4 3 2 2 3 3" xfId="12166" xr:uid="{7BD9651B-3DBF-416C-AFD6-6A85BF4F8FBC}"/>
    <cellStyle name="Nota 2 4 3 2 2 4" xfId="12167" xr:uid="{3F00B9CB-5239-4827-8BD3-3D8D8374038D}"/>
    <cellStyle name="Nota 2 4 3 2 3" xfId="12168" xr:uid="{46971895-23DA-4D8F-93BA-FD77D235AECC}"/>
    <cellStyle name="Nota 2 4 3 2 3 2" xfId="12169" xr:uid="{F069A203-702F-4916-B80A-B1799FD83DAC}"/>
    <cellStyle name="Nota 2 4 3 2 3 2 2" xfId="12170" xr:uid="{A579223A-5F9B-49DF-85E3-6BA6A9E3A147}"/>
    <cellStyle name="Nota 2 4 3 2 3 3" xfId="12171" xr:uid="{2063B73A-8B1A-4ADC-AD5D-681C20D57B08}"/>
    <cellStyle name="Nota 2 4 3 2 4" xfId="12172" xr:uid="{3A144E8A-62A8-49FF-84C7-9E10C5520F0A}"/>
    <cellStyle name="Nota 2 4 3 2 4 2" xfId="12173" xr:uid="{9B94C64B-5FE4-4D09-9A52-A08F0B9E8F34}"/>
    <cellStyle name="Nota 2 4 3 2 4 2 2" xfId="12174" xr:uid="{2B15BC33-3FAC-4C6C-916B-12EB87308926}"/>
    <cellStyle name="Nota 2 4 3 2 4 3" xfId="12175" xr:uid="{3BEEC826-8B0D-42BA-9F75-0A86F3D8F2EB}"/>
    <cellStyle name="Nota 2 4 3 2 5" xfId="12176" xr:uid="{E6534E3F-B171-43A7-9683-1C4D9DB4CF2E}"/>
    <cellStyle name="Nota 2 4 3 3" xfId="12177" xr:uid="{5112EC36-8C4D-4014-91BF-D940452853C2}"/>
    <cellStyle name="Nota 2 4 3 3 2" xfId="12178" xr:uid="{872898F1-904D-46F2-A984-FCBDD830B147}"/>
    <cellStyle name="Nota 2 4 3 3 2 2" xfId="12179" xr:uid="{D8E9FC16-43FA-4487-BF7B-BB433771E454}"/>
    <cellStyle name="Nota 2 4 3 3 2 2 2" xfId="12180" xr:uid="{116C4F80-7CDB-4D41-9B99-E68FBEEB2337}"/>
    <cellStyle name="Nota 2 4 3 3 2 3" xfId="12181" xr:uid="{C42EA539-DFF5-4491-BD71-8ED7083DD10A}"/>
    <cellStyle name="Nota 2 4 3 3 3" xfId="12182" xr:uid="{D362C4B6-3B78-469E-BCC4-5734557D1E5B}"/>
    <cellStyle name="Nota 2 4 3 3 3 2" xfId="12183" xr:uid="{0E16E926-EA48-4F54-B28F-BE0AF1FDE715}"/>
    <cellStyle name="Nota 2 4 3 3 3 2 2" xfId="12184" xr:uid="{C8265F54-F1D2-4ABB-B77A-36F78E2B4D2A}"/>
    <cellStyle name="Nota 2 4 3 3 3 3" xfId="12185" xr:uid="{57656698-5247-4A7C-A85A-CFEADBED3F15}"/>
    <cellStyle name="Nota 2 4 3 3 4" xfId="12186" xr:uid="{8D1C86A6-182B-40C6-8CF3-15139C4FA8EB}"/>
    <cellStyle name="Nota 2 4 3 4" xfId="12187" xr:uid="{F8383192-0D34-4DC2-9DCB-1D8EEEE7F6F8}"/>
    <cellStyle name="Nota 2 4 3 4 2" xfId="12188" xr:uid="{0490AEA3-E57C-454D-82ED-4B91BF063011}"/>
    <cellStyle name="Nota 2 4 3 4 2 2" xfId="12189" xr:uid="{E64E3F81-EA14-4931-A64A-DEBEEAF6B5D4}"/>
    <cellStyle name="Nota 2 4 3 4 3" xfId="12190" xr:uid="{FD7C56AF-B43F-40E7-9C8A-3349E462EF00}"/>
    <cellStyle name="Nota 2 4 3 5" xfId="12191" xr:uid="{1E5EB55C-4A8C-4A8F-A0DE-DDCE6FAAB30F}"/>
    <cellStyle name="Nota 2 4 3 5 2" xfId="12192" xr:uid="{B72FE70D-E8E4-4469-A5AA-FBA38895ED6D}"/>
    <cellStyle name="Nota 2 4 3 5 2 2" xfId="12193" xr:uid="{C1F96D35-C117-4412-A6C1-2C221A9DBE7F}"/>
    <cellStyle name="Nota 2 4 3 5 3" xfId="12194" xr:uid="{C21E33B4-EB4C-46BE-AEA7-64D08410D5F2}"/>
    <cellStyle name="Nota 2 4 3 6" xfId="12195" xr:uid="{0ED1B53A-4AE8-4BF1-BA69-663FB60CCE7B}"/>
    <cellStyle name="Nota 2 4 4" xfId="12196" xr:uid="{5178CB9A-A81B-46D1-96E7-355BAC608EE1}"/>
    <cellStyle name="Nota 2 4 4 2" xfId="12197" xr:uid="{8950A1A1-852F-4A3C-AB8E-F319A9375B72}"/>
    <cellStyle name="Nota 2 4 4 2 2" xfId="12198" xr:uid="{6B4352FB-7736-4D57-A050-CEB6179F2D07}"/>
    <cellStyle name="Nota 2 4 4 2 2 2" xfId="12199" xr:uid="{FE8F6E44-38AD-416E-95E4-26AAE918A9FE}"/>
    <cellStyle name="Nota 2 4 4 2 2 2 2" xfId="12200" xr:uid="{7C5BD299-A92C-4062-A73B-BA395B1B6BF6}"/>
    <cellStyle name="Nota 2 4 4 2 2 3" xfId="12201" xr:uid="{5E049F3F-BC00-46A5-950C-E2FF74AD997F}"/>
    <cellStyle name="Nota 2 4 4 2 3" xfId="12202" xr:uid="{464D8775-151F-4628-94D4-F0555572C216}"/>
    <cellStyle name="Nota 2 4 4 2 3 2" xfId="12203" xr:uid="{F30A6D39-869A-45E6-8BB3-B66C644A4F7A}"/>
    <cellStyle name="Nota 2 4 4 2 3 2 2" xfId="12204" xr:uid="{904DF446-5815-45A8-ABDE-C4555C6EE046}"/>
    <cellStyle name="Nota 2 4 4 2 3 3" xfId="12205" xr:uid="{389C8AE3-7F64-401D-81E9-07C3D192B964}"/>
    <cellStyle name="Nota 2 4 4 2 4" xfId="12206" xr:uid="{231C9718-E246-444C-8718-9E184B1585F8}"/>
    <cellStyle name="Nota 2 4 4 3" xfId="12207" xr:uid="{314C55D4-DFA3-4C32-ACEE-89EDD20B8503}"/>
    <cellStyle name="Nota 2 4 4 3 2" xfId="12208" xr:uid="{A78D1291-CB9C-4B15-86BD-756BD378E3AE}"/>
    <cellStyle name="Nota 2 4 4 3 2 2" xfId="12209" xr:uid="{BE0C8FCD-B585-4101-8623-9FA2D8AF6C3E}"/>
    <cellStyle name="Nota 2 4 4 3 3" xfId="12210" xr:uid="{29E2925F-5B4F-49B9-87A1-9901081EBFB3}"/>
    <cellStyle name="Nota 2 4 4 4" xfId="12211" xr:uid="{143B96C4-796D-4EF5-94B1-50788F2B1D26}"/>
    <cellStyle name="Nota 2 4 4 4 2" xfId="12212" xr:uid="{1321826C-D1CE-49BF-A403-010E3E3E7C0B}"/>
    <cellStyle name="Nota 2 4 4 4 2 2" xfId="12213" xr:uid="{C2D520D3-694B-443B-9FC0-DAA3A506C0BB}"/>
    <cellStyle name="Nota 2 4 4 4 3" xfId="12214" xr:uid="{769F8B4D-0319-4CE9-9ED0-28176DE0E606}"/>
    <cellStyle name="Nota 2 4 4 5" xfId="12215" xr:uid="{AD0B2934-4677-42E6-BA69-332F413B2947}"/>
    <cellStyle name="Nota 2 4 5" xfId="12216" xr:uid="{419B663C-2C5C-453B-86B9-9D1E50581F1B}"/>
    <cellStyle name="Nota 2 4 5 2" xfId="12217" xr:uid="{F148A391-85FD-4237-8BA5-1A218646F0F8}"/>
    <cellStyle name="Nota 2 4 5 2 2" xfId="12218" xr:uid="{A9FC2333-5DCA-491E-869B-9891F4CF168C}"/>
    <cellStyle name="Nota 2 4 5 2 2 2" xfId="12219" xr:uid="{55091C84-EC02-4B58-BBF0-0C10465C8E88}"/>
    <cellStyle name="Nota 2 4 5 2 3" xfId="12220" xr:uid="{B1AF503B-9589-42E0-8A69-A61E07ED386E}"/>
    <cellStyle name="Nota 2 4 5 3" xfId="12221" xr:uid="{960FDA3D-36E6-42E4-ACD1-773057547AC7}"/>
    <cellStyle name="Nota 2 4 5 3 2" xfId="12222" xr:uid="{B405C6C3-C1B9-4847-B010-4AA0A4EA349F}"/>
    <cellStyle name="Nota 2 4 5 3 2 2" xfId="12223" xr:uid="{28BDD07E-D818-4480-9FBF-E74C2086C672}"/>
    <cellStyle name="Nota 2 4 5 3 3" xfId="12224" xr:uid="{D3BAA61E-DF6C-40FD-BFC6-46D578C9EC30}"/>
    <cellStyle name="Nota 2 4 5 4" xfId="12225" xr:uid="{1AB933E5-BEF0-4C52-90CA-011E9291F6C5}"/>
    <cellStyle name="Nota 2 4 6" xfId="12226" xr:uid="{FF8DDDE6-7409-4EA9-93E1-3A32F422C6BF}"/>
    <cellStyle name="Nota 2 4 6 2" xfId="12227" xr:uid="{15E0105C-265E-4C9B-A3FB-31D366BF3B39}"/>
    <cellStyle name="Nota 2 4 6 2 2" xfId="12228" xr:uid="{57C855E1-8E10-4ECD-8704-A9615857558B}"/>
    <cellStyle name="Nota 2 4 6 3" xfId="12229" xr:uid="{6A8938F2-CEAC-4BE7-86F0-1564C302B1AF}"/>
    <cellStyle name="Nota 2 4 7" xfId="12230" xr:uid="{7EDBC72F-4A7C-4F55-BB87-7B847B724834}"/>
    <cellStyle name="Nota 2 4 7 2" xfId="12231" xr:uid="{832067EC-F50C-4AC6-8A0A-8BCE4CB3B8FC}"/>
    <cellStyle name="Nota 2 4 7 2 2" xfId="12232" xr:uid="{C208BBD7-66F3-4AC2-AD2B-C67FB1C37782}"/>
    <cellStyle name="Nota 2 4 7 3" xfId="12233" xr:uid="{CF18131C-E595-4EBA-B245-C50C02E54BE1}"/>
    <cellStyle name="Nota 2 4 8" xfId="12234" xr:uid="{521EC21A-1E9F-43FD-B60C-6EC0F928B49E}"/>
    <cellStyle name="Nota 2 5" xfId="12235" xr:uid="{1C33F730-1D8C-4BAE-9F3C-B4D7906FC54F}"/>
    <cellStyle name="Nota 2 5 2" xfId="12236" xr:uid="{79E26EF7-8680-4478-8438-C31736B3AD3A}"/>
    <cellStyle name="Nota 2 5 2 2" xfId="12237" xr:uid="{3068ED39-B0D9-4953-A325-A2BE528D53F4}"/>
    <cellStyle name="Nota 2 5 2 2 2" xfId="12238" xr:uid="{68F169C9-02A3-4BED-B32A-80A3CFF8233C}"/>
    <cellStyle name="Nota 2 5 2 2 2 2" xfId="12239" xr:uid="{C5A31CCA-05D2-447D-972E-F389D4E3AEB9}"/>
    <cellStyle name="Nota 2 5 2 2 2 2 2" xfId="12240" xr:uid="{8878C24E-A1B2-4A38-81C0-2373A74FCCE7}"/>
    <cellStyle name="Nota 2 5 2 2 2 2 2 2" xfId="12241" xr:uid="{3E4B4DE4-29EC-4356-9748-4722736F88C6}"/>
    <cellStyle name="Nota 2 5 2 2 2 2 2 2 2" xfId="12242" xr:uid="{B6DC102B-28A5-48C3-875A-FC6FE2640FC7}"/>
    <cellStyle name="Nota 2 5 2 2 2 2 2 3" xfId="12243" xr:uid="{423ACF32-ED97-448A-852A-C5C150EAC387}"/>
    <cellStyle name="Nota 2 5 2 2 2 2 3" xfId="12244" xr:uid="{273B987E-6D82-422D-A5A3-202448FE5F80}"/>
    <cellStyle name="Nota 2 5 2 2 2 2 3 2" xfId="12245" xr:uid="{1CD5ABAB-C97A-4AE7-A499-7B84381BC63C}"/>
    <cellStyle name="Nota 2 5 2 2 2 2 3 2 2" xfId="12246" xr:uid="{D12A0850-783A-4059-88C6-6B0FF4173B93}"/>
    <cellStyle name="Nota 2 5 2 2 2 2 3 3" xfId="12247" xr:uid="{A537D9DD-A582-4B8E-8151-FE20FA6C05A7}"/>
    <cellStyle name="Nota 2 5 2 2 2 2 4" xfId="12248" xr:uid="{E4E9B5EB-BF4D-41BA-9FBA-68171A56979F}"/>
    <cellStyle name="Nota 2 5 2 2 2 3" xfId="12249" xr:uid="{FEABA3A1-9467-4AC3-A9BC-F69055EF22DF}"/>
    <cellStyle name="Nota 2 5 2 2 2 3 2" xfId="12250" xr:uid="{8E19DA66-9DA9-4367-BE01-F13C4D71C1FA}"/>
    <cellStyle name="Nota 2 5 2 2 2 3 2 2" xfId="12251" xr:uid="{ADC10284-FEE5-4339-A0F4-4A04ADC1B229}"/>
    <cellStyle name="Nota 2 5 2 2 2 3 3" xfId="12252" xr:uid="{F1F5649C-24AC-4B0C-9367-16E0F03A3119}"/>
    <cellStyle name="Nota 2 5 2 2 2 4" xfId="12253" xr:uid="{C713FA9E-4182-4C5A-A222-C27561407255}"/>
    <cellStyle name="Nota 2 5 2 2 2 4 2" xfId="12254" xr:uid="{8DD08BBA-9515-4F2A-94B3-B182273A4474}"/>
    <cellStyle name="Nota 2 5 2 2 2 4 2 2" xfId="12255" xr:uid="{FE575D72-BE44-421C-A9BF-2359870FC5CF}"/>
    <cellStyle name="Nota 2 5 2 2 2 4 3" xfId="12256" xr:uid="{AE26A654-6A9E-44E8-89A6-2A8850028FC2}"/>
    <cellStyle name="Nota 2 5 2 2 2 5" xfId="12257" xr:uid="{657DFEA3-2E35-4A63-B372-C6528C8FEE41}"/>
    <cellStyle name="Nota 2 5 2 2 3" xfId="12258" xr:uid="{89C7D59F-75AA-4827-99B7-7673B30689C8}"/>
    <cellStyle name="Nota 2 5 2 2 3 2" xfId="12259" xr:uid="{9F0455D1-1C70-4689-88F0-EB38E953B6ED}"/>
    <cellStyle name="Nota 2 5 2 2 3 2 2" xfId="12260" xr:uid="{0E2E5E08-55BE-4880-B502-7C6AD3EFDB2F}"/>
    <cellStyle name="Nota 2 5 2 2 3 2 2 2" xfId="12261" xr:uid="{8F26D4F8-EAB4-4B8B-BE10-3C9F22BF65F2}"/>
    <cellStyle name="Nota 2 5 2 2 3 2 3" xfId="12262" xr:uid="{DD6CE7F7-8DE8-4B07-85FF-161618FA0FFA}"/>
    <cellStyle name="Nota 2 5 2 2 3 3" xfId="12263" xr:uid="{5783508A-850C-428C-86E4-BC0A81D268CA}"/>
    <cellStyle name="Nota 2 5 2 2 3 3 2" xfId="12264" xr:uid="{AD8D4EE4-1C82-400F-853D-2CC9015FFCEC}"/>
    <cellStyle name="Nota 2 5 2 2 3 3 2 2" xfId="12265" xr:uid="{E45AD80C-7E3B-42D5-9EB2-83B52D4F55CA}"/>
    <cellStyle name="Nota 2 5 2 2 3 3 3" xfId="12266" xr:uid="{A5DDEA9C-A8F0-4BF1-B98E-363792793B12}"/>
    <cellStyle name="Nota 2 5 2 2 3 4" xfId="12267" xr:uid="{EE0D4860-EAE1-4BF4-B0BD-E0E83858FC07}"/>
    <cellStyle name="Nota 2 5 2 2 4" xfId="12268" xr:uid="{92C70BE9-B604-412E-8F18-9FF430131953}"/>
    <cellStyle name="Nota 2 5 2 2 4 2" xfId="12269" xr:uid="{EA857525-C49A-47A5-9523-ED2A134AB7E3}"/>
    <cellStyle name="Nota 2 5 2 2 4 2 2" xfId="12270" xr:uid="{364C2883-804A-4133-A13E-49560B5FAEA3}"/>
    <cellStyle name="Nota 2 5 2 2 4 3" xfId="12271" xr:uid="{776CB41E-7780-4F4C-913F-9A0AD07C7ACA}"/>
    <cellStyle name="Nota 2 5 2 2 5" xfId="12272" xr:uid="{6E6F29B2-F1D2-4FD7-BCA0-F6BB813B16E6}"/>
    <cellStyle name="Nota 2 5 2 2 5 2" xfId="12273" xr:uid="{65E9E704-1B75-4C31-AE3B-E869D54B48B4}"/>
    <cellStyle name="Nota 2 5 2 2 5 2 2" xfId="12274" xr:uid="{3FD1E7E6-2F6E-4E95-A502-82C7CF87865D}"/>
    <cellStyle name="Nota 2 5 2 2 5 3" xfId="12275" xr:uid="{6007C5BE-064C-404D-B740-A13403589902}"/>
    <cellStyle name="Nota 2 5 2 2 6" xfId="12276" xr:uid="{7F43C90E-8966-4B56-B725-687D63ED8831}"/>
    <cellStyle name="Nota 2 5 2 3" xfId="12277" xr:uid="{F0096BA5-6676-447D-B252-EDA7EEB5966D}"/>
    <cellStyle name="Nota 2 5 2 3 2" xfId="12278" xr:uid="{111F8B20-D758-4F15-994A-3DD9C6DFEF67}"/>
    <cellStyle name="Nota 2 5 2 3 2 2" xfId="12279" xr:uid="{1FC5BE52-D2E9-4DB9-BC64-D0F2E99B9A0A}"/>
    <cellStyle name="Nota 2 5 2 3 2 2 2" xfId="12280" xr:uid="{BBABF7C5-A8F9-4CD1-83D0-2546D02DADB5}"/>
    <cellStyle name="Nota 2 5 2 3 2 2 2 2" xfId="12281" xr:uid="{46DAE117-77E9-4400-BF95-B4D384101FE9}"/>
    <cellStyle name="Nota 2 5 2 3 2 2 3" xfId="12282" xr:uid="{36BB88D7-C2A5-47DE-9743-79E5B909B513}"/>
    <cellStyle name="Nota 2 5 2 3 2 3" xfId="12283" xr:uid="{F693CCD5-9ECD-459C-9C97-C146403EB536}"/>
    <cellStyle name="Nota 2 5 2 3 2 3 2" xfId="12284" xr:uid="{0FF523AE-F3CC-48DA-9289-7C1E933DD72E}"/>
    <cellStyle name="Nota 2 5 2 3 2 3 2 2" xfId="12285" xr:uid="{8BE2DA8A-ED16-439F-9EF8-065C94AE2E13}"/>
    <cellStyle name="Nota 2 5 2 3 2 3 3" xfId="12286" xr:uid="{8174A504-47EA-45B4-A43A-1B04642BAE5D}"/>
    <cellStyle name="Nota 2 5 2 3 2 4" xfId="12287" xr:uid="{2C4407D3-33D8-4748-A17E-D624B86E405A}"/>
    <cellStyle name="Nota 2 5 2 3 3" xfId="12288" xr:uid="{F3D10A6F-BE80-4EA4-B6BF-262AE15C9382}"/>
    <cellStyle name="Nota 2 5 2 3 3 2" xfId="12289" xr:uid="{8C8E615F-2CB1-4051-83BE-79F8B3ACABA5}"/>
    <cellStyle name="Nota 2 5 2 3 3 2 2" xfId="12290" xr:uid="{7C5EBE51-E559-499A-B598-DE1D1472382B}"/>
    <cellStyle name="Nota 2 5 2 3 3 3" xfId="12291" xr:uid="{6A18263C-BC96-4DBC-B47A-E804FDC8B6DB}"/>
    <cellStyle name="Nota 2 5 2 3 4" xfId="12292" xr:uid="{A5853E34-343F-4130-B5F0-2259E1F298BA}"/>
    <cellStyle name="Nota 2 5 2 3 4 2" xfId="12293" xr:uid="{AD4428B8-123F-4DEA-9F35-D15CBF82F1D3}"/>
    <cellStyle name="Nota 2 5 2 3 4 2 2" xfId="12294" xr:uid="{2F367828-58D8-4C4D-8C8D-2417E6096C48}"/>
    <cellStyle name="Nota 2 5 2 3 4 3" xfId="12295" xr:uid="{A5E38B45-2882-49BB-8A42-29B4E1BBA64F}"/>
    <cellStyle name="Nota 2 5 2 3 5" xfId="12296" xr:uid="{65995254-D42D-4215-8E5F-A924890421F0}"/>
    <cellStyle name="Nota 2 5 2 4" xfId="12297" xr:uid="{EB9DEC66-CC6F-4223-8F6E-25AA9FB8E821}"/>
    <cellStyle name="Nota 2 5 2 4 2" xfId="12298" xr:uid="{915E7873-4459-4258-BAF5-1E93987D79F3}"/>
    <cellStyle name="Nota 2 5 2 4 2 2" xfId="12299" xr:uid="{61D28942-F49D-4D95-B0AA-A88CEFAD1090}"/>
    <cellStyle name="Nota 2 5 2 4 2 2 2" xfId="12300" xr:uid="{DACBB5F5-C0CD-404F-BD95-65ED4A3F7C09}"/>
    <cellStyle name="Nota 2 5 2 4 2 3" xfId="12301" xr:uid="{BF16F1F7-541A-4EA6-9BD8-C942A46EF086}"/>
    <cellStyle name="Nota 2 5 2 4 3" xfId="12302" xr:uid="{12B28CD6-50D4-489A-9009-3A4D810CE885}"/>
    <cellStyle name="Nota 2 5 2 4 3 2" xfId="12303" xr:uid="{83FB2FA0-E551-46CC-98E3-E1C95265C23D}"/>
    <cellStyle name="Nota 2 5 2 4 3 2 2" xfId="12304" xr:uid="{A17A4D79-37EE-491E-89BB-A39E35646395}"/>
    <cellStyle name="Nota 2 5 2 4 3 3" xfId="12305" xr:uid="{93686138-25DA-4384-8F86-C76FEC96BDC3}"/>
    <cellStyle name="Nota 2 5 2 4 4" xfId="12306" xr:uid="{4F50DDAA-F2F9-496D-BA9C-62AD89EABC96}"/>
    <cellStyle name="Nota 2 5 2 5" xfId="12307" xr:uid="{1435B428-B39E-4D2B-9030-2DEBCE5038EC}"/>
    <cellStyle name="Nota 2 5 2 5 2" xfId="12308" xr:uid="{913385E7-7DFC-4581-8CAB-06D5266BA57A}"/>
    <cellStyle name="Nota 2 5 2 5 2 2" xfId="12309" xr:uid="{6273A154-00D7-4631-B1E7-D48E5F8A2505}"/>
    <cellStyle name="Nota 2 5 2 5 3" xfId="12310" xr:uid="{6C6512E0-26F7-4B81-8575-2FEF622A0E92}"/>
    <cellStyle name="Nota 2 5 2 6" xfId="12311" xr:uid="{B92158FE-1A8C-4CAA-BCD8-77992A269AC0}"/>
    <cellStyle name="Nota 2 5 2 6 2" xfId="12312" xr:uid="{2529ACBC-750B-4499-B954-20B7307640BB}"/>
    <cellStyle name="Nota 2 5 2 6 2 2" xfId="12313" xr:uid="{2559AD1A-86A1-4830-B9C8-23E643B335EB}"/>
    <cellStyle name="Nota 2 5 2 6 3" xfId="12314" xr:uid="{4AD8D57E-B1C2-455E-B5C1-FDE9F26C75A2}"/>
    <cellStyle name="Nota 2 5 2 7" xfId="12315" xr:uid="{EA2DE45F-09F1-40EF-8C95-50043D0DF740}"/>
    <cellStyle name="Nota 2 5 3" xfId="12316" xr:uid="{99F559EE-D6FB-408F-8115-8FEE7AE8EADF}"/>
    <cellStyle name="Nota 2 5 3 2" xfId="12317" xr:uid="{F950D0F5-004B-4B36-BAF1-5D548EFFA3B4}"/>
    <cellStyle name="Nota 2 5 3 2 2" xfId="12318" xr:uid="{67F0254C-3D2D-43B3-95ED-3150CEAC3BF2}"/>
    <cellStyle name="Nota 2 5 3 2 2 2" xfId="12319" xr:uid="{5F93AF25-E785-489C-80CB-92537857BF0D}"/>
    <cellStyle name="Nota 2 5 3 2 2 2 2" xfId="12320" xr:uid="{3BB8E256-130C-44F9-978D-C43E6C326BD2}"/>
    <cellStyle name="Nota 2 5 3 2 2 2 2 2" xfId="12321" xr:uid="{16D512A5-7CB1-437F-BE87-6726D0B1A3F5}"/>
    <cellStyle name="Nota 2 5 3 2 2 2 3" xfId="12322" xr:uid="{7C484B45-0B6E-4117-A260-319985F64CED}"/>
    <cellStyle name="Nota 2 5 3 2 2 3" xfId="12323" xr:uid="{0368D428-9FBD-4BEB-9C14-698C5148642F}"/>
    <cellStyle name="Nota 2 5 3 2 2 3 2" xfId="12324" xr:uid="{2C537648-7637-410C-83A9-48E3A61154E4}"/>
    <cellStyle name="Nota 2 5 3 2 2 3 2 2" xfId="12325" xr:uid="{ABF34C30-D5B0-419E-AF06-7021C00782FA}"/>
    <cellStyle name="Nota 2 5 3 2 2 3 3" xfId="12326" xr:uid="{6F13C662-BFC2-4B3F-ACB1-A3E1F931B4FB}"/>
    <cellStyle name="Nota 2 5 3 2 2 4" xfId="12327" xr:uid="{DE8B3960-F546-4018-8C0B-A76F236A9DC1}"/>
    <cellStyle name="Nota 2 5 3 2 3" xfId="12328" xr:uid="{941B0134-FA61-4CCA-8ABF-76AB946AAD43}"/>
    <cellStyle name="Nota 2 5 3 2 3 2" xfId="12329" xr:uid="{AC3B5E57-19C3-440B-93F0-AC581CD3C9D8}"/>
    <cellStyle name="Nota 2 5 3 2 3 2 2" xfId="12330" xr:uid="{914E978D-0E24-4668-A84D-7379810AFEC1}"/>
    <cellStyle name="Nota 2 5 3 2 3 3" xfId="12331" xr:uid="{200B1F59-5B85-404A-B623-05E5BC240532}"/>
    <cellStyle name="Nota 2 5 3 2 4" xfId="12332" xr:uid="{9C97032D-444E-450B-8CF3-DD0768CA6C15}"/>
    <cellStyle name="Nota 2 5 3 2 4 2" xfId="12333" xr:uid="{EDD85A41-E87A-4C77-96E4-7F08026DC01F}"/>
    <cellStyle name="Nota 2 5 3 2 4 2 2" xfId="12334" xr:uid="{994DF0CF-3FD1-42BA-96B9-500882250964}"/>
    <cellStyle name="Nota 2 5 3 2 4 3" xfId="12335" xr:uid="{A172033F-81C7-4D10-8E01-7F9C99D10D00}"/>
    <cellStyle name="Nota 2 5 3 2 5" xfId="12336" xr:uid="{6459EFDF-593F-43D4-85AA-C38907C2B5C8}"/>
    <cellStyle name="Nota 2 5 3 3" xfId="12337" xr:uid="{127D5C52-02B4-4338-8ADE-DE69E64D735C}"/>
    <cellStyle name="Nota 2 5 3 3 2" xfId="12338" xr:uid="{CCF012A3-024A-4427-AC62-F936C1D23D4E}"/>
    <cellStyle name="Nota 2 5 3 3 2 2" xfId="12339" xr:uid="{09E091F1-0955-4599-8BAF-C7D99E106C23}"/>
    <cellStyle name="Nota 2 5 3 3 2 2 2" xfId="12340" xr:uid="{D72B8779-2F3F-4F1C-BD2B-A4FF5DA23C8D}"/>
    <cellStyle name="Nota 2 5 3 3 2 3" xfId="12341" xr:uid="{9EACC9CF-D957-4926-99F7-7F1EC3BFDA2D}"/>
    <cellStyle name="Nota 2 5 3 3 3" xfId="12342" xr:uid="{C0E174F6-2530-49E6-BBF1-661239628238}"/>
    <cellStyle name="Nota 2 5 3 3 3 2" xfId="12343" xr:uid="{CF09B077-083D-4F25-A2FF-7E28896365E0}"/>
    <cellStyle name="Nota 2 5 3 3 3 2 2" xfId="12344" xr:uid="{7019F32A-9104-4626-84A3-425BE9A1549A}"/>
    <cellStyle name="Nota 2 5 3 3 3 3" xfId="12345" xr:uid="{0A8ABDFA-BA03-47AA-B2A0-80B505E2D07F}"/>
    <cellStyle name="Nota 2 5 3 3 4" xfId="12346" xr:uid="{FAB9F08E-26D8-46A6-8B8C-F23F7F5EA79A}"/>
    <cellStyle name="Nota 2 5 3 4" xfId="12347" xr:uid="{59F1A46F-2F3D-4C82-A532-80223B9EAEE8}"/>
    <cellStyle name="Nota 2 5 3 4 2" xfId="12348" xr:uid="{21135CFF-8C7F-443D-A4CE-7FB8DB158DD6}"/>
    <cellStyle name="Nota 2 5 3 4 2 2" xfId="12349" xr:uid="{8B584DEF-4D6B-4F1E-AAC8-94284905FF55}"/>
    <cellStyle name="Nota 2 5 3 4 3" xfId="12350" xr:uid="{45CF5EBA-34BF-44D4-858E-0953100A2F5C}"/>
    <cellStyle name="Nota 2 5 3 5" xfId="12351" xr:uid="{D0377A76-41B6-463E-A1D3-43984B3A57BF}"/>
    <cellStyle name="Nota 2 5 3 5 2" xfId="12352" xr:uid="{5BCA0AF4-0DDD-4848-9516-76242B85903D}"/>
    <cellStyle name="Nota 2 5 3 5 2 2" xfId="12353" xr:uid="{44FB2C70-D23A-4F8E-B4DC-C5E3830D06F2}"/>
    <cellStyle name="Nota 2 5 3 5 3" xfId="12354" xr:uid="{74889678-9B44-41B1-AC93-397FAC01BDBC}"/>
    <cellStyle name="Nota 2 5 3 6" xfId="12355" xr:uid="{04304A89-E2F7-40B1-B097-F954524F0EEE}"/>
    <cellStyle name="Nota 2 5 4" xfId="12356" xr:uid="{2F6BD5A3-7C3A-4315-BE25-255381ED132B}"/>
    <cellStyle name="Nota 2 5 4 2" xfId="12357" xr:uid="{14110160-3ACB-4BF4-B4D3-65924E443D74}"/>
    <cellStyle name="Nota 2 5 4 2 2" xfId="12358" xr:uid="{5FDBB89D-928B-4294-A93B-BAC29ECAC505}"/>
    <cellStyle name="Nota 2 5 4 2 2 2" xfId="12359" xr:uid="{23628F47-52F5-44D0-A530-6438739EFFB5}"/>
    <cellStyle name="Nota 2 5 4 2 2 2 2" xfId="12360" xr:uid="{12E504FA-4DFA-49E9-89FC-7EEDD70AB84B}"/>
    <cellStyle name="Nota 2 5 4 2 2 3" xfId="12361" xr:uid="{34BFCAFF-DC06-40F6-8725-F68110D5B439}"/>
    <cellStyle name="Nota 2 5 4 2 3" xfId="12362" xr:uid="{FC753960-2B8D-424E-9E2E-3D967969AFED}"/>
    <cellStyle name="Nota 2 5 4 2 3 2" xfId="12363" xr:uid="{D61BF84F-AD6C-47E4-9676-DD6E21635DA2}"/>
    <cellStyle name="Nota 2 5 4 2 3 2 2" xfId="12364" xr:uid="{3D7E987C-25DD-4347-B10D-93A005DD6368}"/>
    <cellStyle name="Nota 2 5 4 2 3 3" xfId="12365" xr:uid="{F6E523AF-709D-4884-96DA-E811B3BDDA06}"/>
    <cellStyle name="Nota 2 5 4 2 4" xfId="12366" xr:uid="{8FE08344-9647-403A-888F-0AAE850BE31C}"/>
    <cellStyle name="Nota 2 5 4 3" xfId="12367" xr:uid="{CA68A693-F306-4324-952F-8F415C15B22D}"/>
    <cellStyle name="Nota 2 5 4 3 2" xfId="12368" xr:uid="{EC5E62C5-D705-416A-8452-5BBFB860EFF0}"/>
    <cellStyle name="Nota 2 5 4 3 2 2" xfId="12369" xr:uid="{B22E0448-C6CC-4AB0-BD37-4FEBFBCC9357}"/>
    <cellStyle name="Nota 2 5 4 3 3" xfId="12370" xr:uid="{40584302-3EE7-46A9-B0B2-D6CEB9359808}"/>
    <cellStyle name="Nota 2 5 4 4" xfId="12371" xr:uid="{75FD4E80-2207-4AF6-98A4-EB76B32315D9}"/>
    <cellStyle name="Nota 2 5 4 4 2" xfId="12372" xr:uid="{E8DDE79B-302E-4DB3-AA2E-CE3B6A876D5F}"/>
    <cellStyle name="Nota 2 5 4 4 2 2" xfId="12373" xr:uid="{A4CBE14B-AE00-463D-B3E1-079BFD532ACF}"/>
    <cellStyle name="Nota 2 5 4 4 3" xfId="12374" xr:uid="{CA9A9363-BDEA-4375-8EEE-E2A889C78A19}"/>
    <cellStyle name="Nota 2 5 4 5" xfId="12375" xr:uid="{C04D9CDB-D459-4676-892F-5C51D4D9FF72}"/>
    <cellStyle name="Nota 2 5 5" xfId="12376" xr:uid="{6EEDFE3C-3844-44A9-A763-AC541BAA18CF}"/>
    <cellStyle name="Nota 2 5 5 2" xfId="12377" xr:uid="{807B9566-15F3-4252-BA7A-2A63A91442D0}"/>
    <cellStyle name="Nota 2 5 5 2 2" xfId="12378" xr:uid="{2F67F86E-8E7A-4FAB-99A5-399C70E1DE00}"/>
    <cellStyle name="Nota 2 5 5 2 2 2" xfId="12379" xr:uid="{E0AD3E7B-E326-44FB-AA71-A0CA199F1C63}"/>
    <cellStyle name="Nota 2 5 5 2 3" xfId="12380" xr:uid="{4C17AC70-76E1-4984-921F-DA2588C1B6C4}"/>
    <cellStyle name="Nota 2 5 5 3" xfId="12381" xr:uid="{A0B08E4D-B7C4-49FA-B7D5-294EA2E650AE}"/>
    <cellStyle name="Nota 2 5 5 3 2" xfId="12382" xr:uid="{81C4AEA4-8E60-4385-98D0-352E4EA54086}"/>
    <cellStyle name="Nota 2 5 5 3 2 2" xfId="12383" xr:uid="{5EF43F05-EA5A-48A1-BE43-9FD009C76BE5}"/>
    <cellStyle name="Nota 2 5 5 3 3" xfId="12384" xr:uid="{0B523509-32DB-4017-BC27-B114C41C51E0}"/>
    <cellStyle name="Nota 2 5 5 4" xfId="12385" xr:uid="{76241C31-E91F-449D-BF44-7E62B9F44243}"/>
    <cellStyle name="Nota 2 5 6" xfId="12386" xr:uid="{C718D702-B2B0-42B4-A73C-61997EF62095}"/>
    <cellStyle name="Nota 2 5 6 2" xfId="12387" xr:uid="{7BB3B3D3-DEFD-442D-80EC-A553F9810410}"/>
    <cellStyle name="Nota 2 5 6 2 2" xfId="12388" xr:uid="{9D5FDA94-01F2-4CF1-B2A9-1CD962C64186}"/>
    <cellStyle name="Nota 2 5 6 3" xfId="12389" xr:uid="{2B0106FE-C42E-4261-94A9-E2D98DFB0601}"/>
    <cellStyle name="Nota 2 5 7" xfId="12390" xr:uid="{417D2AF1-D6E3-4BEB-8142-2A0003F5F74E}"/>
    <cellStyle name="Nota 2 5 7 2" xfId="12391" xr:uid="{7D9103E1-0E30-4A3D-8905-29DF42140C09}"/>
    <cellStyle name="Nota 2 5 7 2 2" xfId="12392" xr:uid="{73F7EA01-A955-4797-B82B-3D8953639447}"/>
    <cellStyle name="Nota 2 5 7 3" xfId="12393" xr:uid="{7CAB98F5-AB81-4CD3-A7F2-BEF549419814}"/>
    <cellStyle name="Nota 2 5 8" xfId="12394" xr:uid="{D5231B44-D8AD-4D9D-82D7-51015AD984CA}"/>
    <cellStyle name="Nota 2 6" xfId="12395" xr:uid="{E9F64403-2856-4042-A42C-AE3541B510FC}"/>
    <cellStyle name="Nota 2 6 2" xfId="12396" xr:uid="{B38F6B44-008D-419A-A580-A367CCBE4546}"/>
    <cellStyle name="Nota 2 6 2 2" xfId="12397" xr:uid="{1F8CF84B-3ABF-44FC-80FB-724ACCDCB921}"/>
    <cellStyle name="Nota 2 6 2 2 2" xfId="12398" xr:uid="{681DB52A-1384-4806-B4C5-AFE2CB0935E0}"/>
    <cellStyle name="Nota 2 6 2 2 2 2" xfId="12399" xr:uid="{28746FF4-C24C-4D16-849D-3624146E8809}"/>
    <cellStyle name="Nota 2 6 2 2 2 2 2" xfId="12400" xr:uid="{433FF81D-919F-4108-9591-A144DA1EF13A}"/>
    <cellStyle name="Nota 2 6 2 2 2 2 2 2" xfId="12401" xr:uid="{EF746F74-AC5C-4640-ADF9-944DC5389282}"/>
    <cellStyle name="Nota 2 6 2 2 2 2 2 2 2" xfId="12402" xr:uid="{0B33AA59-08DA-490C-8733-038E3610E206}"/>
    <cellStyle name="Nota 2 6 2 2 2 2 2 3" xfId="12403" xr:uid="{B4AF68DE-1B9F-48ED-A793-F8A33109890D}"/>
    <cellStyle name="Nota 2 6 2 2 2 2 3" xfId="12404" xr:uid="{FF89A032-815F-4FBD-854D-87D2B21D79CE}"/>
    <cellStyle name="Nota 2 6 2 2 2 2 3 2" xfId="12405" xr:uid="{89B3EBE8-7E83-45ED-AF1B-2864354C09B8}"/>
    <cellStyle name="Nota 2 6 2 2 2 2 3 2 2" xfId="12406" xr:uid="{9138A41C-3D06-478D-8AE5-78AB6CB7E02C}"/>
    <cellStyle name="Nota 2 6 2 2 2 2 3 3" xfId="12407" xr:uid="{6F0B091C-E652-4F8E-A5AD-F904056943E8}"/>
    <cellStyle name="Nota 2 6 2 2 2 2 4" xfId="12408" xr:uid="{7CBC23D9-5C32-47DE-AF00-1D76CE175BA0}"/>
    <cellStyle name="Nota 2 6 2 2 2 3" xfId="12409" xr:uid="{B475D81B-95EB-42E1-B9C4-7F203EB320E2}"/>
    <cellStyle name="Nota 2 6 2 2 2 3 2" xfId="12410" xr:uid="{2F495ABC-971C-4C07-978F-86125F0F7446}"/>
    <cellStyle name="Nota 2 6 2 2 2 3 2 2" xfId="12411" xr:uid="{B4FF5B5C-E9E7-47F4-B9A4-72AA70B2BA12}"/>
    <cellStyle name="Nota 2 6 2 2 2 3 3" xfId="12412" xr:uid="{BF2D4787-53A7-42C1-B4C2-A6C5EDCB4366}"/>
    <cellStyle name="Nota 2 6 2 2 2 4" xfId="12413" xr:uid="{4B3C4D0F-20AD-4122-96EB-E308222BC654}"/>
    <cellStyle name="Nota 2 6 2 2 2 4 2" xfId="12414" xr:uid="{5D1BCE6E-29C4-4C5F-8BFF-C90660AA48D6}"/>
    <cellStyle name="Nota 2 6 2 2 2 4 2 2" xfId="12415" xr:uid="{77C6CE69-56B2-40B0-81C7-E7BC9F6CD80E}"/>
    <cellStyle name="Nota 2 6 2 2 2 4 3" xfId="12416" xr:uid="{9129A371-B9FE-49D1-8AE4-A2E7C7650061}"/>
    <cellStyle name="Nota 2 6 2 2 2 5" xfId="12417" xr:uid="{65893E4D-7346-4786-A81A-0A06CD2CE5E3}"/>
    <cellStyle name="Nota 2 6 2 2 3" xfId="12418" xr:uid="{367CBB03-CE25-4770-B977-A6CA62402CF6}"/>
    <cellStyle name="Nota 2 6 2 2 3 2" xfId="12419" xr:uid="{6CD802A4-20C3-4113-B1FA-0F66295C98F1}"/>
    <cellStyle name="Nota 2 6 2 2 3 2 2" xfId="12420" xr:uid="{1917F198-3323-441A-B8AD-E0CA99AD60C0}"/>
    <cellStyle name="Nota 2 6 2 2 3 2 2 2" xfId="12421" xr:uid="{E1F05192-8588-41A4-81A5-C83D7E8950E7}"/>
    <cellStyle name="Nota 2 6 2 2 3 2 3" xfId="12422" xr:uid="{2216875E-A556-4339-BE94-B256B8F2F30D}"/>
    <cellStyle name="Nota 2 6 2 2 3 3" xfId="12423" xr:uid="{E5923111-F0EC-4F7E-8A62-96D62B6E9BAB}"/>
    <cellStyle name="Nota 2 6 2 2 3 3 2" xfId="12424" xr:uid="{50023BDC-8197-494A-A523-A6FDF98F349A}"/>
    <cellStyle name="Nota 2 6 2 2 3 3 2 2" xfId="12425" xr:uid="{B046764E-CC03-4987-A707-DB35FCEE9D8A}"/>
    <cellStyle name="Nota 2 6 2 2 3 3 3" xfId="12426" xr:uid="{A2FA41A0-38CB-4EBF-B968-CD2973E87C81}"/>
    <cellStyle name="Nota 2 6 2 2 3 4" xfId="12427" xr:uid="{39A4042D-78C8-4547-91B4-EE36A29563B3}"/>
    <cellStyle name="Nota 2 6 2 2 4" xfId="12428" xr:uid="{9C6AE8A8-22F6-443A-A58A-0CFBA920CA3D}"/>
    <cellStyle name="Nota 2 6 2 2 4 2" xfId="12429" xr:uid="{2A241806-0A7F-4942-9ADD-E8DC0DA03034}"/>
    <cellStyle name="Nota 2 6 2 2 4 2 2" xfId="12430" xr:uid="{EB7BAA43-02C7-4C1F-86CD-D42BCD61FD92}"/>
    <cellStyle name="Nota 2 6 2 2 4 3" xfId="12431" xr:uid="{8899A25B-D253-4B09-837E-C31F29693C84}"/>
    <cellStyle name="Nota 2 6 2 2 5" xfId="12432" xr:uid="{40F0879F-AF83-47FA-9DEB-F6217761C4B3}"/>
    <cellStyle name="Nota 2 6 2 2 5 2" xfId="12433" xr:uid="{DC0FFCFB-0B25-4253-AC49-85C9F1688C8C}"/>
    <cellStyle name="Nota 2 6 2 2 5 2 2" xfId="12434" xr:uid="{2E7AEA61-4942-4DD5-A5E6-5FCF45713C90}"/>
    <cellStyle name="Nota 2 6 2 2 5 3" xfId="12435" xr:uid="{D758FAFA-42DB-426C-A8D1-84132EE09D65}"/>
    <cellStyle name="Nota 2 6 2 2 6" xfId="12436" xr:uid="{9515A78F-56A8-4C48-B5DB-D4565CD63C82}"/>
    <cellStyle name="Nota 2 6 2 3" xfId="12437" xr:uid="{3597532F-67BB-4B26-9533-45E9CAD340DB}"/>
    <cellStyle name="Nota 2 6 2 3 2" xfId="12438" xr:uid="{804BF139-7650-4985-9BF5-5C9A4C28EDDD}"/>
    <cellStyle name="Nota 2 6 2 3 2 2" xfId="12439" xr:uid="{E30581F5-4FFB-4DF9-97E4-0623AE63D5BA}"/>
    <cellStyle name="Nota 2 6 2 3 2 2 2" xfId="12440" xr:uid="{50346D31-F9E3-4E7D-A4E7-A3DB4A282055}"/>
    <cellStyle name="Nota 2 6 2 3 2 2 2 2" xfId="12441" xr:uid="{54952C61-8C37-4BFB-9A10-47377BBF863D}"/>
    <cellStyle name="Nota 2 6 2 3 2 2 3" xfId="12442" xr:uid="{D2EB7B49-F489-48E7-B147-06AEF23AED53}"/>
    <cellStyle name="Nota 2 6 2 3 2 3" xfId="12443" xr:uid="{B557DA92-CBB1-46B0-9D08-FFAD487E85B1}"/>
    <cellStyle name="Nota 2 6 2 3 2 3 2" xfId="12444" xr:uid="{78BCB724-ECD2-4BE4-AD18-323FBC88DF7A}"/>
    <cellStyle name="Nota 2 6 2 3 2 3 2 2" xfId="12445" xr:uid="{68A8603D-93DB-40C7-A085-24949207CF7A}"/>
    <cellStyle name="Nota 2 6 2 3 2 3 3" xfId="12446" xr:uid="{9257253A-C73F-4D45-A761-17F3BE16C572}"/>
    <cellStyle name="Nota 2 6 2 3 2 4" xfId="12447" xr:uid="{69FCED57-32C4-4274-9B98-291EE8AC07AD}"/>
    <cellStyle name="Nota 2 6 2 3 3" xfId="12448" xr:uid="{4A5C9025-BA50-4E04-9416-143762298496}"/>
    <cellStyle name="Nota 2 6 2 3 3 2" xfId="12449" xr:uid="{CC9C3548-617C-43D5-965F-5D59B2E8B72E}"/>
    <cellStyle name="Nota 2 6 2 3 3 2 2" xfId="12450" xr:uid="{01689A34-3261-4775-95A4-18D85B6F3430}"/>
    <cellStyle name="Nota 2 6 2 3 3 3" xfId="12451" xr:uid="{B8862D30-811A-46AD-B216-C634CFDB97E9}"/>
    <cellStyle name="Nota 2 6 2 3 4" xfId="12452" xr:uid="{19015C73-F970-415D-90EE-D61EEC66120A}"/>
    <cellStyle name="Nota 2 6 2 3 4 2" xfId="12453" xr:uid="{0BC3B6D2-9F03-4D3A-BF15-905C3E0BDB26}"/>
    <cellStyle name="Nota 2 6 2 3 4 2 2" xfId="12454" xr:uid="{EA3F48ED-2BDE-47A8-BC78-A39BC8D06988}"/>
    <cellStyle name="Nota 2 6 2 3 4 3" xfId="12455" xr:uid="{489F00D0-D0D5-40A4-8E91-5E4BF07F4B59}"/>
    <cellStyle name="Nota 2 6 2 3 5" xfId="12456" xr:uid="{C6AE037C-F42D-4CC2-9D9C-73C0A9AF1288}"/>
    <cellStyle name="Nota 2 6 2 4" xfId="12457" xr:uid="{677ECB23-2939-4D06-B31F-4A2F399CF5C2}"/>
    <cellStyle name="Nota 2 6 2 4 2" xfId="12458" xr:uid="{B891B812-E159-4125-93FC-2AC8D10865C7}"/>
    <cellStyle name="Nota 2 6 2 4 2 2" xfId="12459" xr:uid="{41CB08C8-14C4-4750-B213-973D8B7D166A}"/>
    <cellStyle name="Nota 2 6 2 4 2 2 2" xfId="12460" xr:uid="{2721C0CC-3E68-45B0-BD1A-0EA5F2DDFA0F}"/>
    <cellStyle name="Nota 2 6 2 4 2 3" xfId="12461" xr:uid="{E862515D-FFD3-44F2-BDB7-4FA612A6CFD4}"/>
    <cellStyle name="Nota 2 6 2 4 3" xfId="12462" xr:uid="{717EBEBD-53BC-4F95-82E1-8C213064ED4A}"/>
    <cellStyle name="Nota 2 6 2 4 3 2" xfId="12463" xr:uid="{A8F2956A-C9EA-4ED0-8CFC-3B9961F4F2E4}"/>
    <cellStyle name="Nota 2 6 2 4 3 2 2" xfId="12464" xr:uid="{113FD973-AC3A-4654-AD34-7A760B97B431}"/>
    <cellStyle name="Nota 2 6 2 4 3 3" xfId="12465" xr:uid="{5CEFBF9E-1904-4387-8BB7-9A0A9F7C3FFD}"/>
    <cellStyle name="Nota 2 6 2 4 4" xfId="12466" xr:uid="{86E153D1-18CD-4FE9-95D3-0AB00862F89E}"/>
    <cellStyle name="Nota 2 6 2 5" xfId="12467" xr:uid="{E00575A7-EF1F-43C7-BD56-95E5168BE250}"/>
    <cellStyle name="Nota 2 6 2 5 2" xfId="12468" xr:uid="{C66109DD-5497-4843-9456-B13E2F6AA815}"/>
    <cellStyle name="Nota 2 6 2 5 2 2" xfId="12469" xr:uid="{258BFA81-3C41-4785-B9A4-6C327093AB11}"/>
    <cellStyle name="Nota 2 6 2 5 3" xfId="12470" xr:uid="{9BB73775-4D42-4E73-99C9-3A75B89DBED9}"/>
    <cellStyle name="Nota 2 6 2 6" xfId="12471" xr:uid="{0F362114-49E7-4AA8-B628-1043117C06FE}"/>
    <cellStyle name="Nota 2 6 2 6 2" xfId="12472" xr:uid="{EC85F880-CA76-46B6-8315-75601E46F04A}"/>
    <cellStyle name="Nota 2 6 2 6 2 2" xfId="12473" xr:uid="{6642449F-BA75-4F52-ABAB-6AA63CFB9C22}"/>
    <cellStyle name="Nota 2 6 2 6 3" xfId="12474" xr:uid="{EDA6562B-6B51-46BA-9096-31C8061A5B48}"/>
    <cellStyle name="Nota 2 6 2 7" xfId="12475" xr:uid="{D31592A9-4AD7-45CF-A03B-889E3AAB9F5C}"/>
    <cellStyle name="Nota 2 6 3" xfId="12476" xr:uid="{4CD1D18A-D5DA-4AF1-B77A-3CF0882686F2}"/>
    <cellStyle name="Nota 2 6 3 2" xfId="12477" xr:uid="{6CF7B954-7E5C-41A8-812D-5B5BF3E52DAA}"/>
    <cellStyle name="Nota 2 6 3 2 2" xfId="12478" xr:uid="{4617FF47-F86D-43C8-989D-A1080274AEA9}"/>
    <cellStyle name="Nota 2 6 3 2 2 2" xfId="12479" xr:uid="{6746AA2C-EC28-4853-BD59-298217E67A13}"/>
    <cellStyle name="Nota 2 6 3 2 2 2 2" xfId="12480" xr:uid="{EA7EB533-BF7A-4D2D-A367-1967B6D36513}"/>
    <cellStyle name="Nota 2 6 3 2 2 2 2 2" xfId="12481" xr:uid="{B022F687-3FDF-4F59-A9D6-81F658D37E48}"/>
    <cellStyle name="Nota 2 6 3 2 2 2 3" xfId="12482" xr:uid="{F7CA956C-F917-4085-B92A-96F50E4AF5B4}"/>
    <cellStyle name="Nota 2 6 3 2 2 3" xfId="12483" xr:uid="{E2A37598-7266-470C-AF56-1DB56B4B5D23}"/>
    <cellStyle name="Nota 2 6 3 2 2 3 2" xfId="12484" xr:uid="{57147D20-4008-48A0-A280-4C8100C09B49}"/>
    <cellStyle name="Nota 2 6 3 2 2 3 2 2" xfId="12485" xr:uid="{1B079083-4D26-4FC8-9E51-ADC91BFFB45C}"/>
    <cellStyle name="Nota 2 6 3 2 2 3 3" xfId="12486" xr:uid="{E439AE54-4CA8-4887-A51D-72FF9E60DC6B}"/>
    <cellStyle name="Nota 2 6 3 2 2 4" xfId="12487" xr:uid="{78F4860A-8451-4AF4-A739-D30F550C2A38}"/>
    <cellStyle name="Nota 2 6 3 2 3" xfId="12488" xr:uid="{35552543-7CF8-4AE4-96A9-BB9569EE78E1}"/>
    <cellStyle name="Nota 2 6 3 2 3 2" xfId="12489" xr:uid="{8398F155-2261-4878-BB17-B498E71B3F66}"/>
    <cellStyle name="Nota 2 6 3 2 3 2 2" xfId="12490" xr:uid="{336F5A22-3FB4-4915-B7E1-502705F84498}"/>
    <cellStyle name="Nota 2 6 3 2 3 3" xfId="12491" xr:uid="{A9999259-CD98-41C7-AF2D-0206152F9778}"/>
    <cellStyle name="Nota 2 6 3 2 4" xfId="12492" xr:uid="{AC2DA93A-63BE-4CDC-8FEF-4409EF9CDA0E}"/>
    <cellStyle name="Nota 2 6 3 2 4 2" xfId="12493" xr:uid="{8334ED93-ABF6-4C16-A013-B70916B87318}"/>
    <cellStyle name="Nota 2 6 3 2 4 2 2" xfId="12494" xr:uid="{C2D060E0-56A3-425E-94AE-A49B95CF07A5}"/>
    <cellStyle name="Nota 2 6 3 2 4 3" xfId="12495" xr:uid="{733B8D1F-D825-459C-829A-427B35201DA8}"/>
    <cellStyle name="Nota 2 6 3 2 5" xfId="12496" xr:uid="{092219B0-1C09-470D-B624-D083B948F2D7}"/>
    <cellStyle name="Nota 2 6 3 3" xfId="12497" xr:uid="{40E075C6-4100-4539-9222-794B378C879E}"/>
    <cellStyle name="Nota 2 6 3 3 2" xfId="12498" xr:uid="{96FDF0A0-A890-41C0-9B10-1002EDB6E843}"/>
    <cellStyle name="Nota 2 6 3 3 2 2" xfId="12499" xr:uid="{C1906544-E987-4C8D-95EA-93C65334DA84}"/>
    <cellStyle name="Nota 2 6 3 3 2 2 2" xfId="12500" xr:uid="{291A6570-BA73-43B7-B227-D907F93DDD81}"/>
    <cellStyle name="Nota 2 6 3 3 2 3" xfId="12501" xr:uid="{262B6CCB-B146-4DBE-86D5-EDA3E960938F}"/>
    <cellStyle name="Nota 2 6 3 3 3" xfId="12502" xr:uid="{F0EF0DB9-AD55-485F-9D66-D62D1F17C891}"/>
    <cellStyle name="Nota 2 6 3 3 3 2" xfId="12503" xr:uid="{F1AA27DD-EAF1-4803-9710-EEA901A10986}"/>
    <cellStyle name="Nota 2 6 3 3 3 2 2" xfId="12504" xr:uid="{B8621118-358B-427C-BDE7-363FDC7C8253}"/>
    <cellStyle name="Nota 2 6 3 3 3 3" xfId="12505" xr:uid="{48976502-7A23-4717-A59B-8F1F3538A229}"/>
    <cellStyle name="Nota 2 6 3 3 4" xfId="12506" xr:uid="{8231D6EF-7861-40C3-9424-B9C648CAE940}"/>
    <cellStyle name="Nota 2 6 3 4" xfId="12507" xr:uid="{9730DC1B-2374-4962-BD07-BFCBBEFC9A5E}"/>
    <cellStyle name="Nota 2 6 3 4 2" xfId="12508" xr:uid="{016FE34B-D342-4A49-9EBB-F1ABFD9C5175}"/>
    <cellStyle name="Nota 2 6 3 4 2 2" xfId="12509" xr:uid="{19E40FA2-FC11-4464-8CBD-82A771ECC1AC}"/>
    <cellStyle name="Nota 2 6 3 4 3" xfId="12510" xr:uid="{AE86D860-B6A7-4125-9B4A-AF8A996F33EB}"/>
    <cellStyle name="Nota 2 6 3 5" xfId="12511" xr:uid="{D79EBA51-850E-4FBF-812B-92EF7227236C}"/>
    <cellStyle name="Nota 2 6 3 5 2" xfId="12512" xr:uid="{66A41813-606D-4C6A-B5CD-1FD0D2014126}"/>
    <cellStyle name="Nota 2 6 3 5 2 2" xfId="12513" xr:uid="{C435DF9A-EB76-4EB8-9AAD-8D848D9BAC1B}"/>
    <cellStyle name="Nota 2 6 3 5 3" xfId="12514" xr:uid="{507B3B33-9ED1-41B1-BC71-E488EC394766}"/>
    <cellStyle name="Nota 2 6 3 6" xfId="12515" xr:uid="{6885326E-6940-4EE3-8B2C-18B7643A7636}"/>
    <cellStyle name="Nota 2 6 4" xfId="12516" xr:uid="{41AD5013-7CD6-47BC-8288-9394A3ED290F}"/>
    <cellStyle name="Nota 2 6 4 2" xfId="12517" xr:uid="{7AB1B118-E44F-4E21-9C6B-E383CD0788B7}"/>
    <cellStyle name="Nota 2 6 4 2 2" xfId="12518" xr:uid="{2CF934F2-0B96-41BE-92AF-E3A5E1C5C32A}"/>
    <cellStyle name="Nota 2 6 4 2 2 2" xfId="12519" xr:uid="{F0CFF3A5-20D9-49F8-BC53-A5D0C4EE1C01}"/>
    <cellStyle name="Nota 2 6 4 2 2 2 2" xfId="12520" xr:uid="{A7DFEA86-CB6C-44B3-BCF1-EFC7012D554F}"/>
    <cellStyle name="Nota 2 6 4 2 2 3" xfId="12521" xr:uid="{FC414479-D9DD-4B37-A748-1EF27BFF4782}"/>
    <cellStyle name="Nota 2 6 4 2 3" xfId="12522" xr:uid="{D9EBBF19-9C03-4AD5-89A0-A741CE02ECA0}"/>
    <cellStyle name="Nota 2 6 4 2 3 2" xfId="12523" xr:uid="{EBC09F55-B3F6-4229-AC06-B1F94A28E74C}"/>
    <cellStyle name="Nota 2 6 4 2 3 2 2" xfId="12524" xr:uid="{A44954A9-A03D-4021-BF2B-3E86C0DC8D68}"/>
    <cellStyle name="Nota 2 6 4 2 3 3" xfId="12525" xr:uid="{9B9890D9-55DB-4718-9C29-4A15EC266F7E}"/>
    <cellStyle name="Nota 2 6 4 2 4" xfId="12526" xr:uid="{5F700BBF-A83C-41B7-A2F7-29D218A64559}"/>
    <cellStyle name="Nota 2 6 4 3" xfId="12527" xr:uid="{0A60272A-710A-4D75-877E-FBE0BC8F8262}"/>
    <cellStyle name="Nota 2 6 4 3 2" xfId="12528" xr:uid="{79CECE9F-DA85-4DD5-B929-BE990332AD04}"/>
    <cellStyle name="Nota 2 6 4 3 2 2" xfId="12529" xr:uid="{23545B2C-133F-4158-B74E-AFB58F1CBD76}"/>
    <cellStyle name="Nota 2 6 4 3 3" xfId="12530" xr:uid="{F614210A-A97D-48C7-A55C-BA65CE9B6AA2}"/>
    <cellStyle name="Nota 2 6 4 4" xfId="12531" xr:uid="{7106E3B5-3D75-4D57-869C-F897E15A2875}"/>
    <cellStyle name="Nota 2 6 4 4 2" xfId="12532" xr:uid="{442925ED-54A1-4FA9-856C-89A3AD2B3F60}"/>
    <cellStyle name="Nota 2 6 4 4 2 2" xfId="12533" xr:uid="{3D5046B9-71FC-4540-89FE-A1629F516693}"/>
    <cellStyle name="Nota 2 6 4 4 3" xfId="12534" xr:uid="{DF907E04-329B-4D4D-B11A-CA2CB4EC3C4B}"/>
    <cellStyle name="Nota 2 6 4 5" xfId="12535" xr:uid="{30B8EFAF-A0D5-4470-8B7C-D55F2BDDAF05}"/>
    <cellStyle name="Nota 2 6 5" xfId="12536" xr:uid="{E8681489-54F3-4539-8F66-BEFA2553176C}"/>
    <cellStyle name="Nota 2 6 5 2" xfId="12537" xr:uid="{E9BD3F86-A83D-4610-B384-ED7012B52914}"/>
    <cellStyle name="Nota 2 6 5 2 2" xfId="12538" xr:uid="{16B551A6-655E-46E0-BA1B-312B6808527E}"/>
    <cellStyle name="Nota 2 6 5 2 2 2" xfId="12539" xr:uid="{16A54264-F950-4B1A-8A96-BD63DC061B7C}"/>
    <cellStyle name="Nota 2 6 5 2 3" xfId="12540" xr:uid="{FAC4BE94-46C2-4C26-AF09-58BF69DBF326}"/>
    <cellStyle name="Nota 2 6 5 3" xfId="12541" xr:uid="{0AA02721-3EFA-4775-93D4-C1FBAE5A3E94}"/>
    <cellStyle name="Nota 2 6 5 3 2" xfId="12542" xr:uid="{2C1C129D-32B6-43B8-AAE3-B0204096C723}"/>
    <cellStyle name="Nota 2 6 5 3 2 2" xfId="12543" xr:uid="{37DC3F0D-1669-4F15-BBB6-68B9D68C6C33}"/>
    <cellStyle name="Nota 2 6 5 3 3" xfId="12544" xr:uid="{34E911BB-E508-450A-A84F-08005494D571}"/>
    <cellStyle name="Nota 2 6 5 4" xfId="12545" xr:uid="{5A4705D6-3CB7-4EF1-BF72-DF199B942E54}"/>
    <cellStyle name="Nota 2 6 6" xfId="12546" xr:uid="{DC6134B3-2A5D-476A-BC90-F7B021C718C8}"/>
    <cellStyle name="Nota 2 6 6 2" xfId="12547" xr:uid="{6AB5B9B0-A466-4E71-88E7-DD7B430228BF}"/>
    <cellStyle name="Nota 2 6 6 2 2" xfId="12548" xr:uid="{10062BC6-88ED-4332-BDDA-98E4595909D9}"/>
    <cellStyle name="Nota 2 6 6 3" xfId="12549" xr:uid="{F99B2B05-43FA-4300-84EF-04ADA86D8295}"/>
    <cellStyle name="Nota 2 6 7" xfId="12550" xr:uid="{986B3B0D-4E54-433E-A0AD-9E23F543F3E0}"/>
    <cellStyle name="Nota 2 6 7 2" xfId="12551" xr:uid="{B326A837-8A3C-4315-9D72-7CF1C8DD8707}"/>
    <cellStyle name="Nota 2 6 7 2 2" xfId="12552" xr:uid="{6E06FAF6-2006-461C-9A1E-31955CE9B69E}"/>
    <cellStyle name="Nota 2 6 7 3" xfId="12553" xr:uid="{241E9473-30BF-4E5E-9807-5B04E8184B4B}"/>
    <cellStyle name="Nota 2 6 8" xfId="12554" xr:uid="{4D3B0B40-4FCB-4D40-BCD5-B444CC225DA8}"/>
    <cellStyle name="Nota 2 7" xfId="12555" xr:uid="{9DA2D96D-2188-47E0-B184-AA46EF359AA9}"/>
    <cellStyle name="Nota 2 7 2" xfId="12556" xr:uid="{B4CAD921-7822-4188-8790-15E6D100F45B}"/>
    <cellStyle name="Nota 2 7 2 2" xfId="12557" xr:uid="{78A18B6D-68EA-4BA3-BF59-DF17A2413ABC}"/>
    <cellStyle name="Nota 2 7 2 2 2" xfId="12558" xr:uid="{C3FB128E-CEE7-4C15-A47C-49265BF2275F}"/>
    <cellStyle name="Nota 2 7 2 2 2 2" xfId="12559" xr:uid="{B98ED247-B1C5-43E4-83C0-C977AA4FD1D8}"/>
    <cellStyle name="Nota 2 7 2 2 2 2 2" xfId="12560" xr:uid="{CA020F1A-742B-4DCF-982B-B78A56D8FC09}"/>
    <cellStyle name="Nota 2 7 2 2 2 2 2 2" xfId="12561" xr:uid="{45E1A51B-9EE7-48BB-9395-F68039832906}"/>
    <cellStyle name="Nota 2 7 2 2 2 2 3" xfId="12562" xr:uid="{0F253541-BB71-4BF7-8F27-457772565537}"/>
    <cellStyle name="Nota 2 7 2 2 2 3" xfId="12563" xr:uid="{E47A50EB-3408-4DB6-A1C5-1C5BA58E9423}"/>
    <cellStyle name="Nota 2 7 2 2 2 3 2" xfId="12564" xr:uid="{AD725E42-B783-4C83-B001-E3C17A24DB0D}"/>
    <cellStyle name="Nota 2 7 2 2 2 3 2 2" xfId="12565" xr:uid="{D8D8E07F-3EA7-4AD1-AAD2-29AD51CCA5C6}"/>
    <cellStyle name="Nota 2 7 2 2 2 3 3" xfId="12566" xr:uid="{BE73055C-71B8-4060-A27D-C50A51B38BFB}"/>
    <cellStyle name="Nota 2 7 2 2 2 4" xfId="12567" xr:uid="{9B2DE60B-2336-45F9-A02F-034865D5374E}"/>
    <cellStyle name="Nota 2 7 2 2 3" xfId="12568" xr:uid="{F21CEFDE-1F3D-47F8-A1BC-46C77036C417}"/>
    <cellStyle name="Nota 2 7 2 2 3 2" xfId="12569" xr:uid="{F04013E8-D225-48D2-8153-7EE5892B0DCA}"/>
    <cellStyle name="Nota 2 7 2 2 3 2 2" xfId="12570" xr:uid="{AA65FF61-EA8D-4A2D-8133-A28CE5DC355A}"/>
    <cellStyle name="Nota 2 7 2 2 3 3" xfId="12571" xr:uid="{6A6BCAEE-C033-4CF4-AE1C-5E0456F4AFDB}"/>
    <cellStyle name="Nota 2 7 2 2 4" xfId="12572" xr:uid="{C16F54E1-C668-4EE6-A73F-32CF75E11E2A}"/>
    <cellStyle name="Nota 2 7 2 2 4 2" xfId="12573" xr:uid="{538F4CCF-2299-41D3-8852-43DF597C1AE5}"/>
    <cellStyle name="Nota 2 7 2 2 4 2 2" xfId="12574" xr:uid="{E361FD41-147B-4363-A33D-25580616BEF5}"/>
    <cellStyle name="Nota 2 7 2 2 4 3" xfId="12575" xr:uid="{82117AFE-7033-4C20-B33E-0D6134A0BFC1}"/>
    <cellStyle name="Nota 2 7 2 2 5" xfId="12576" xr:uid="{B47DE3F9-0E4E-495F-B0B5-75BFC657F77E}"/>
    <cellStyle name="Nota 2 7 2 3" xfId="12577" xr:uid="{F0E44896-C307-4124-B878-88DB0D867FDB}"/>
    <cellStyle name="Nota 2 7 2 3 2" xfId="12578" xr:uid="{09A95AF3-EA74-494C-BFAF-5EB64D476D3C}"/>
    <cellStyle name="Nota 2 7 2 3 2 2" xfId="12579" xr:uid="{B188B6F0-70B2-45B6-83DD-F00C4417B101}"/>
    <cellStyle name="Nota 2 7 2 3 2 2 2" xfId="12580" xr:uid="{1D7E0077-1DBD-434D-A43E-4337A8D15EAF}"/>
    <cellStyle name="Nota 2 7 2 3 2 3" xfId="12581" xr:uid="{9E8A816A-0A35-4943-BA6F-73BFF31A9276}"/>
    <cellStyle name="Nota 2 7 2 3 3" xfId="12582" xr:uid="{11394428-24B0-458C-A335-25B841D9F755}"/>
    <cellStyle name="Nota 2 7 2 3 3 2" xfId="12583" xr:uid="{DF8A3C12-F6BE-4282-9481-1C8148539080}"/>
    <cellStyle name="Nota 2 7 2 3 3 2 2" xfId="12584" xr:uid="{ECF022DA-EB81-4AFF-9BE8-8CB8A5F31437}"/>
    <cellStyle name="Nota 2 7 2 3 3 3" xfId="12585" xr:uid="{0D4F600C-0AD8-4037-82FC-7032A6416C10}"/>
    <cellStyle name="Nota 2 7 2 3 4" xfId="12586" xr:uid="{C69C2F56-6E12-4E70-9040-A79673F60669}"/>
    <cellStyle name="Nota 2 7 2 4" xfId="12587" xr:uid="{FC33C79C-D14F-4965-B17E-02D1041F5F3E}"/>
    <cellStyle name="Nota 2 7 2 4 2" xfId="12588" xr:uid="{21802469-E50F-4946-816A-38A256937720}"/>
    <cellStyle name="Nota 2 7 2 4 2 2" xfId="12589" xr:uid="{C6DAFC7C-9550-4AD4-A2A1-58342743BE91}"/>
    <cellStyle name="Nota 2 7 2 4 3" xfId="12590" xr:uid="{7E798204-927A-4342-B622-41AB8116613D}"/>
    <cellStyle name="Nota 2 7 2 5" xfId="12591" xr:uid="{A14A5660-FD6C-4A9C-9D76-9B56D8838A66}"/>
    <cellStyle name="Nota 2 7 2 5 2" xfId="12592" xr:uid="{726389DC-9ED2-4682-B4CF-B4C1DC06169D}"/>
    <cellStyle name="Nota 2 7 2 5 2 2" xfId="12593" xr:uid="{CEB1E060-0A27-4807-8E79-45252B12E4AB}"/>
    <cellStyle name="Nota 2 7 2 5 3" xfId="12594" xr:uid="{AA69EE22-11C4-4BD9-BC92-8CF39771A134}"/>
    <cellStyle name="Nota 2 7 2 6" xfId="12595" xr:uid="{E98DF1E8-A9A5-410E-8418-8EB7ABF9DDA8}"/>
    <cellStyle name="Nota 2 7 3" xfId="12596" xr:uid="{E9FCA920-D534-44E6-9A33-A4473B92BA3E}"/>
    <cellStyle name="Nota 2 7 3 2" xfId="12597" xr:uid="{A543CC28-B902-4985-B047-3B11AA1AF5D8}"/>
    <cellStyle name="Nota 2 7 3 2 2" xfId="12598" xr:uid="{16EE2326-EB76-4DB4-A376-83DFE379AEF6}"/>
    <cellStyle name="Nota 2 7 3 2 2 2" xfId="12599" xr:uid="{8FF83515-F7A4-49ED-97C6-41CB52E23DC1}"/>
    <cellStyle name="Nota 2 7 3 2 2 2 2" xfId="12600" xr:uid="{6AADA52B-EF93-4201-B288-79449EF18AA2}"/>
    <cellStyle name="Nota 2 7 3 2 2 3" xfId="12601" xr:uid="{16EF46DE-1CA1-41BD-9353-5D93C4D0D4FE}"/>
    <cellStyle name="Nota 2 7 3 2 3" xfId="12602" xr:uid="{292C1AF0-1807-4638-B561-38BB074E0939}"/>
    <cellStyle name="Nota 2 7 3 2 3 2" xfId="12603" xr:uid="{B831B614-D677-4335-B32F-8E7C0E099298}"/>
    <cellStyle name="Nota 2 7 3 2 3 2 2" xfId="12604" xr:uid="{2537D0BB-F0C4-4DAF-9D0E-E4860CDAEC1F}"/>
    <cellStyle name="Nota 2 7 3 2 3 3" xfId="12605" xr:uid="{93AB45C3-9C9A-408B-B2AA-CA7E0EDC1478}"/>
    <cellStyle name="Nota 2 7 3 2 4" xfId="12606" xr:uid="{4121BB77-33A9-4FCE-9AFE-0222FB79827A}"/>
    <cellStyle name="Nota 2 7 3 3" xfId="12607" xr:uid="{1533C388-1410-475A-B8BB-1F5123AA10A9}"/>
    <cellStyle name="Nota 2 7 3 3 2" xfId="12608" xr:uid="{58BA0079-F02C-4986-B678-ADEE51CEC5FF}"/>
    <cellStyle name="Nota 2 7 3 3 2 2" xfId="12609" xr:uid="{D6D2D2E4-BAE1-41FC-8CAC-0D2CE799DEA0}"/>
    <cellStyle name="Nota 2 7 3 3 3" xfId="12610" xr:uid="{806B4FF8-707E-4476-86F5-2D202F4FC705}"/>
    <cellStyle name="Nota 2 7 3 4" xfId="12611" xr:uid="{304E4C44-2CE5-4BF1-95AF-422801929649}"/>
    <cellStyle name="Nota 2 7 3 4 2" xfId="12612" xr:uid="{23D2B55C-D0CB-409C-A3F3-A301DE243F06}"/>
    <cellStyle name="Nota 2 7 3 4 2 2" xfId="12613" xr:uid="{EF14541F-A799-4398-B747-D3A3534A0AF4}"/>
    <cellStyle name="Nota 2 7 3 4 3" xfId="12614" xr:uid="{35A6DE4D-9330-4D32-A835-0341242838C9}"/>
    <cellStyle name="Nota 2 7 3 5" xfId="12615" xr:uid="{8260A607-0E0C-40CF-84CA-EB48C1F70B8E}"/>
    <cellStyle name="Nota 2 7 4" xfId="12616" xr:uid="{EB7AAA95-BA05-48D1-892F-D6AEB952F856}"/>
    <cellStyle name="Nota 2 7 4 2" xfId="12617" xr:uid="{C35E7D47-D23C-4695-842A-D276590A1814}"/>
    <cellStyle name="Nota 2 7 4 2 2" xfId="12618" xr:uid="{3B6DFE3E-75C1-4B08-8091-132A79F4FD99}"/>
    <cellStyle name="Nota 2 7 4 2 2 2" xfId="12619" xr:uid="{775778A5-EC7D-4371-96F9-7C1FAFFF17DD}"/>
    <cellStyle name="Nota 2 7 4 2 3" xfId="12620" xr:uid="{6501DDF2-C165-438E-8F6D-2E39F6393C36}"/>
    <cellStyle name="Nota 2 7 4 3" xfId="12621" xr:uid="{E622085E-C41B-4F56-BC8F-E6BC31F87A28}"/>
    <cellStyle name="Nota 2 7 4 3 2" xfId="12622" xr:uid="{F6D12182-D0C4-47D1-8887-B0FE3D384D5C}"/>
    <cellStyle name="Nota 2 7 4 3 2 2" xfId="12623" xr:uid="{70F188A0-9FE4-4F5E-A07D-BC3B95F21596}"/>
    <cellStyle name="Nota 2 7 4 3 3" xfId="12624" xr:uid="{F0558DAB-FB2C-42EF-AFDD-44A88761A344}"/>
    <cellStyle name="Nota 2 7 4 4" xfId="12625" xr:uid="{A1373201-41C1-4FDA-BA54-2B642F13BAB5}"/>
    <cellStyle name="Nota 2 7 5" xfId="12626" xr:uid="{55D2A854-A7DD-4334-B527-D7721A80650E}"/>
    <cellStyle name="Nota 2 7 5 2" xfId="12627" xr:uid="{53D69307-AE65-4C59-9C62-1BEB5BF34506}"/>
    <cellStyle name="Nota 2 7 5 2 2" xfId="12628" xr:uid="{4118E0AB-92DC-4DDD-B24C-82F39384B6BA}"/>
    <cellStyle name="Nota 2 7 5 3" xfId="12629" xr:uid="{A0083FB5-D2FA-4200-9BF6-B80BFC7793D4}"/>
    <cellStyle name="Nota 2 7 6" xfId="12630" xr:uid="{88A6BB53-E3D8-45DA-8B3B-293E0CB3F399}"/>
    <cellStyle name="Nota 2 7 6 2" xfId="12631" xr:uid="{463AF664-A331-49E9-A253-9208299EFCC8}"/>
    <cellStyle name="Nota 2 7 6 2 2" xfId="12632" xr:uid="{5DC142A6-A473-4A8D-86BD-AB31F4F35682}"/>
    <cellStyle name="Nota 2 7 6 3" xfId="12633" xr:uid="{8B54E408-2A91-4EF4-BB1A-09A27F209B65}"/>
    <cellStyle name="Nota 2 7 7" xfId="12634" xr:uid="{EE674748-BB76-4A70-9F58-79D970521D84}"/>
    <cellStyle name="Nota 2 8" xfId="12635" xr:uid="{FCEAD62A-F86A-4FCD-91B5-E192FF6729DA}"/>
    <cellStyle name="Nota 2 8 2" xfId="12636" xr:uid="{86ACC95A-04CD-4C79-923E-B29C5C960419}"/>
    <cellStyle name="Nota 2 8 2 2" xfId="12637" xr:uid="{BB9AB79B-B68B-4E62-9780-BD4BC188B3BF}"/>
    <cellStyle name="Nota 2 8 2 2 2" xfId="12638" xr:uid="{061E46F6-1327-4FEE-8205-D189DB2CD516}"/>
    <cellStyle name="Nota 2 8 2 2 2 2" xfId="12639" xr:uid="{3DC0E8A6-D4E4-4AFB-B47F-20D7BAA9D30A}"/>
    <cellStyle name="Nota 2 8 2 2 2 2 2" xfId="12640" xr:uid="{19F0C5C7-594A-4D40-AFAA-8422041CA3E6}"/>
    <cellStyle name="Nota 2 8 2 2 2 3" xfId="12641" xr:uid="{11AD573F-181A-483C-8299-89A4C740FFA7}"/>
    <cellStyle name="Nota 2 8 2 2 3" xfId="12642" xr:uid="{D539E3AD-F812-4898-92F6-CDFD3AD69F48}"/>
    <cellStyle name="Nota 2 8 2 2 3 2" xfId="12643" xr:uid="{79768FC6-19FE-494E-BB15-2592E6EC4F74}"/>
    <cellStyle name="Nota 2 8 2 2 3 2 2" xfId="12644" xr:uid="{82DB9DDE-77FC-43E7-B81E-EBBE18E26B9B}"/>
    <cellStyle name="Nota 2 8 2 2 3 3" xfId="12645" xr:uid="{908716AA-606A-49BF-BDE2-807F57CE7343}"/>
    <cellStyle name="Nota 2 8 2 2 4" xfId="12646" xr:uid="{68929070-212C-422E-A47F-D7FD06767A15}"/>
    <cellStyle name="Nota 2 8 2 3" xfId="12647" xr:uid="{0CE940AC-FE55-4850-ABCB-72B3B475A4DF}"/>
    <cellStyle name="Nota 2 8 2 3 2" xfId="12648" xr:uid="{D574AE08-A123-48AF-8A2D-64BB2148B97A}"/>
    <cellStyle name="Nota 2 8 2 3 2 2" xfId="12649" xr:uid="{BEBA442B-C306-4180-8FD9-17B0A20178C1}"/>
    <cellStyle name="Nota 2 8 2 3 3" xfId="12650" xr:uid="{3E74846B-B2B3-4675-AAF9-F57A8A4360AB}"/>
    <cellStyle name="Nota 2 8 2 4" xfId="12651" xr:uid="{FCA03D7D-4359-4FEE-AA5B-8FAC2EE9C943}"/>
    <cellStyle name="Nota 2 8 2 4 2" xfId="12652" xr:uid="{68149218-75BF-4726-8FBB-182C4FD44BAB}"/>
    <cellStyle name="Nota 2 8 2 4 2 2" xfId="12653" xr:uid="{C86721E1-8820-45D0-9A56-1483A0D33DC5}"/>
    <cellStyle name="Nota 2 8 2 4 3" xfId="12654" xr:uid="{0101E2E8-F44E-45EA-84F7-F08D35499296}"/>
    <cellStyle name="Nota 2 8 2 5" xfId="12655" xr:uid="{EA33BD61-E85E-4CF5-BDA1-C78AA6683CEF}"/>
    <cellStyle name="Nota 2 8 3" xfId="12656" xr:uid="{69BB080E-9461-4525-BAF0-CE1E0AF1384E}"/>
    <cellStyle name="Nota 2 8 3 2" xfId="12657" xr:uid="{198D8253-E14D-44FD-BBD7-6C4539119CA3}"/>
    <cellStyle name="Nota 2 8 3 2 2" xfId="12658" xr:uid="{04B9F47B-6356-40A6-B7A7-1BBD7CAD0C5E}"/>
    <cellStyle name="Nota 2 8 3 2 2 2" xfId="12659" xr:uid="{61D2D743-BDC0-4DCC-956F-D1F63EBF5ED6}"/>
    <cellStyle name="Nota 2 8 3 2 3" xfId="12660" xr:uid="{77D5D66E-93F4-4A15-BF3E-EC8B94B5B445}"/>
    <cellStyle name="Nota 2 8 3 3" xfId="12661" xr:uid="{733E7D91-D1D0-4366-89A6-BF52B054F9F2}"/>
    <cellStyle name="Nota 2 8 3 3 2" xfId="12662" xr:uid="{50FE8353-35DF-44AF-813B-E915D6499E2E}"/>
    <cellStyle name="Nota 2 8 3 3 2 2" xfId="12663" xr:uid="{1EA06C80-6F90-4BEE-B599-9B3DC7C04819}"/>
    <cellStyle name="Nota 2 8 3 3 3" xfId="12664" xr:uid="{963FFD6A-4681-4E52-8AEB-F477923EAC96}"/>
    <cellStyle name="Nota 2 8 3 4" xfId="12665" xr:uid="{FCAC146D-B43C-477E-BF0D-0E003DEE84CB}"/>
    <cellStyle name="Nota 2 8 4" xfId="12666" xr:uid="{640D85FF-EB61-47C8-983B-E6D31D634D3A}"/>
    <cellStyle name="Nota 2 8 4 2" xfId="12667" xr:uid="{C6A594F6-9D8A-41D7-A8D0-2830A9A9BF5B}"/>
    <cellStyle name="Nota 2 8 4 2 2" xfId="12668" xr:uid="{22A87FE3-1440-40D1-AF2E-89F6F382C9FA}"/>
    <cellStyle name="Nota 2 8 4 3" xfId="12669" xr:uid="{406D2FC8-F41B-4ABB-BF68-98B06BA5C9BF}"/>
    <cellStyle name="Nota 2 8 5" xfId="12670" xr:uid="{07C82C1E-5AF0-4EBD-8930-2064AD53B99A}"/>
    <cellStyle name="Nota 2 8 5 2" xfId="12671" xr:uid="{A961D34F-88A3-40B0-98FF-3548FE69A56D}"/>
    <cellStyle name="Nota 2 8 5 2 2" xfId="12672" xr:uid="{14D33911-35A3-444B-B8E1-FBDAA2283778}"/>
    <cellStyle name="Nota 2 8 5 3" xfId="12673" xr:uid="{C1D16925-8253-45B6-A334-C96E7FFD3289}"/>
    <cellStyle name="Nota 2 8 6" xfId="12674" xr:uid="{5822061B-178A-4C04-9C9E-29F3069649CD}"/>
    <cellStyle name="Nota 2 9" xfId="12675" xr:uid="{23EA472C-21BF-42D8-8775-1D4D8D834FC3}"/>
    <cellStyle name="Nota 2 9 2" xfId="12676" xr:uid="{CE20D9A8-982D-4CAD-B3C1-83D1770FC723}"/>
    <cellStyle name="Nota 2 9 2 2" xfId="12677" xr:uid="{C7078A85-E374-48CE-A1A7-8DFA6D825CA8}"/>
    <cellStyle name="Nota 2 9 2 2 2" xfId="12678" xr:uid="{8BAF17CD-92C9-40AE-8098-C906287FAE28}"/>
    <cellStyle name="Nota 2 9 2 2 2 2" xfId="12679" xr:uid="{6D831AA8-A9EB-4AE6-9C59-9184024B5316}"/>
    <cellStyle name="Nota 2 9 2 2 3" xfId="12680" xr:uid="{5CD369AC-97F0-4D98-A3CD-F17561A8F9A2}"/>
    <cellStyle name="Nota 2 9 2 3" xfId="12681" xr:uid="{95161B2B-585E-4DC2-A80D-81A8AFB79873}"/>
    <cellStyle name="Nota 2 9 2 3 2" xfId="12682" xr:uid="{52FA1261-05A6-4BDB-AB2E-BDD9FFA820D7}"/>
    <cellStyle name="Nota 2 9 2 3 2 2" xfId="12683" xr:uid="{B779E877-5106-40D7-BB76-A0FCFC1D7FC8}"/>
    <cellStyle name="Nota 2 9 2 3 3" xfId="12684" xr:uid="{80E42228-A2A8-4532-B735-318F80F894E6}"/>
    <cellStyle name="Nota 2 9 2 4" xfId="12685" xr:uid="{66B3736B-96F2-4E9D-BA23-0AF56ACD355F}"/>
    <cellStyle name="Nota 2 9 3" xfId="12686" xr:uid="{3182BB00-DD12-4906-9026-44BA807C89B4}"/>
    <cellStyle name="Nota 2 9 3 2" xfId="12687" xr:uid="{95E86AD7-CC72-4BBA-A5D7-BECA0C9AFFB5}"/>
    <cellStyle name="Nota 2 9 3 2 2" xfId="12688" xr:uid="{6FC4F311-2EA0-4AEC-817A-FF2AE52F0FEF}"/>
    <cellStyle name="Nota 2 9 3 3" xfId="12689" xr:uid="{E99E4490-B8ED-431F-9E58-37C166CFEF82}"/>
    <cellStyle name="Nota 2 9 4" xfId="12690" xr:uid="{97DD6C33-E175-4C97-B200-F478A42FFCEB}"/>
    <cellStyle name="Nota 2 9 4 2" xfId="12691" xr:uid="{ADFB73A1-3245-44CC-9EF1-8BA7526F017F}"/>
    <cellStyle name="Nota 2 9 4 2 2" xfId="12692" xr:uid="{EB460841-E660-4982-B9F1-532E0BEF8F90}"/>
    <cellStyle name="Nota 2 9 4 3" xfId="12693" xr:uid="{4FA45C48-D29E-4300-BACF-3E64F478C461}"/>
    <cellStyle name="Nota 2 9 5" xfId="12694" xr:uid="{0EFA682D-D911-45DF-8E81-311F41A52E53}"/>
    <cellStyle name="Nota 2_PIP" xfId="12695" xr:uid="{82759BED-70E6-4565-8519-D7669DE38964}"/>
    <cellStyle name="Nota 3" xfId="1361" xr:uid="{EEA9A4A6-8E19-43E0-9076-6AEBEC27F1E3}"/>
    <cellStyle name="Nota 3 2" xfId="12696" xr:uid="{09DD8F9A-6B65-4EFD-8F29-10161F31EC3A}"/>
    <cellStyle name="Nota 3 2 2" xfId="12697" xr:uid="{E1884122-0FAF-4AAD-9D71-20938F7EDEAC}"/>
    <cellStyle name="Nota 3 2 2 2" xfId="12698" xr:uid="{4CBB0F2D-9D2A-4A42-9437-3A815AB11472}"/>
    <cellStyle name="Nota 3 2 2 2 2" xfId="12699" xr:uid="{507ADFEA-ADB3-4E62-B01D-618AE050B3E2}"/>
    <cellStyle name="Nota 3 2 2 2 2 2" xfId="12700" xr:uid="{8DA3118A-52B4-4D32-A895-7AC835353181}"/>
    <cellStyle name="Nota 3 2 2 2 2 2 2" xfId="12701" xr:uid="{CD6313C1-354E-401C-9559-24CA3A29014F}"/>
    <cellStyle name="Nota 3 2 2 2 2 2 2 2" xfId="12702" xr:uid="{FE3ED7F7-0D8E-44D8-94E3-376A7998A2C1}"/>
    <cellStyle name="Nota 3 2 2 2 2 2 2 2 2" xfId="12703" xr:uid="{B9741641-3ACA-40E9-829D-5E4E78A8AD3B}"/>
    <cellStyle name="Nota 3 2 2 2 2 2 2 3" xfId="12704" xr:uid="{CDA8805C-36FA-451F-A5C8-F1B2659519F3}"/>
    <cellStyle name="Nota 3 2 2 2 2 2 3" xfId="12705" xr:uid="{C0C46A18-DB79-4D1A-9F5B-9BB20220EBBE}"/>
    <cellStyle name="Nota 3 2 2 2 2 2 3 2" xfId="12706" xr:uid="{FDF05B4D-26B9-4101-94BE-19BEFD6E1704}"/>
    <cellStyle name="Nota 3 2 2 2 2 2 3 2 2" xfId="12707" xr:uid="{779AF1F2-D4AB-4D9C-9A5D-89B4D9DEB116}"/>
    <cellStyle name="Nota 3 2 2 2 2 2 3 3" xfId="12708" xr:uid="{5758C14C-3A1F-4486-8FB1-AD6C37391C3A}"/>
    <cellStyle name="Nota 3 2 2 2 2 2 4" xfId="12709" xr:uid="{5D2F2DD0-90A4-4CA5-89A7-B58AE7B80B44}"/>
    <cellStyle name="Nota 3 2 2 2 2 3" xfId="12710" xr:uid="{B76B302E-D63B-4469-A7AD-008EF5E576BD}"/>
    <cellStyle name="Nota 3 2 2 2 2 3 2" xfId="12711" xr:uid="{B7041C89-879F-462F-9E92-20571AFC4502}"/>
    <cellStyle name="Nota 3 2 2 2 2 3 2 2" xfId="12712" xr:uid="{B9305503-42CA-4F44-BB41-77850D7E8346}"/>
    <cellStyle name="Nota 3 2 2 2 2 3 3" xfId="12713" xr:uid="{53521D51-0C6D-462A-A982-919330D796AC}"/>
    <cellStyle name="Nota 3 2 2 2 2 4" xfId="12714" xr:uid="{B07D59B2-F6F1-4DDB-96AD-ED2665003AD7}"/>
    <cellStyle name="Nota 3 2 2 2 2 4 2" xfId="12715" xr:uid="{5B4BD81F-B5B6-442D-A31A-1D412898390F}"/>
    <cellStyle name="Nota 3 2 2 2 2 4 2 2" xfId="12716" xr:uid="{49718C03-3561-4367-933A-E9B5DC2A9D66}"/>
    <cellStyle name="Nota 3 2 2 2 2 4 3" xfId="12717" xr:uid="{260E7B0F-C6AD-4D17-8450-AE76AE093A5D}"/>
    <cellStyle name="Nota 3 2 2 2 2 5" xfId="12718" xr:uid="{6A9EEA42-D549-480F-8AEC-D7739F1F2C32}"/>
    <cellStyle name="Nota 3 2 2 2 3" xfId="12719" xr:uid="{FE784BB0-4FCC-4EFF-83EF-955A3B755715}"/>
    <cellStyle name="Nota 3 2 2 2 3 2" xfId="12720" xr:uid="{7A58BE12-65DA-4134-9944-4907DD5C77EB}"/>
    <cellStyle name="Nota 3 2 2 2 3 2 2" xfId="12721" xr:uid="{FC940398-DF65-4599-8E87-C5D284650C76}"/>
    <cellStyle name="Nota 3 2 2 2 3 2 2 2" xfId="12722" xr:uid="{3BF8F73E-0CA0-4680-85CD-D43C69E15608}"/>
    <cellStyle name="Nota 3 2 2 2 3 2 3" xfId="12723" xr:uid="{16778F8B-1387-466E-9E8B-404F8CB6AC93}"/>
    <cellStyle name="Nota 3 2 2 2 3 3" xfId="12724" xr:uid="{1A0AF982-07E0-489A-BD9F-D2A05BF3BF9E}"/>
    <cellStyle name="Nota 3 2 2 2 3 3 2" xfId="12725" xr:uid="{EE57FCA6-A896-4C3A-BF19-145B7D5AEF56}"/>
    <cellStyle name="Nota 3 2 2 2 3 3 2 2" xfId="12726" xr:uid="{0B5B5AEF-3D9E-4C84-8D2C-478BE74EF415}"/>
    <cellStyle name="Nota 3 2 2 2 3 3 3" xfId="12727" xr:uid="{585840DD-9A6D-4D6F-9F45-743F215BE180}"/>
    <cellStyle name="Nota 3 2 2 2 3 4" xfId="12728" xr:uid="{49971154-8D39-4ECD-899A-EA14893FC928}"/>
    <cellStyle name="Nota 3 2 2 2 4" xfId="12729" xr:uid="{8B6945DA-82EB-4DE3-B273-0510960EC009}"/>
    <cellStyle name="Nota 3 2 2 2 4 2" xfId="12730" xr:uid="{5585C362-4F73-4F9A-AE78-D652B363A5E1}"/>
    <cellStyle name="Nota 3 2 2 2 4 2 2" xfId="12731" xr:uid="{88E8CB88-E768-4608-AF2B-7EFC626FECF3}"/>
    <cellStyle name="Nota 3 2 2 2 4 3" xfId="12732" xr:uid="{F74EB35F-A658-4D63-A3A8-0106D2F6584F}"/>
    <cellStyle name="Nota 3 2 2 2 5" xfId="12733" xr:uid="{D4811DC6-3171-4D21-AB67-B7F1411946C2}"/>
    <cellStyle name="Nota 3 2 2 2 5 2" xfId="12734" xr:uid="{E258318B-1FDA-4CA3-97AC-EBBBEA9180D5}"/>
    <cellStyle name="Nota 3 2 2 2 5 2 2" xfId="12735" xr:uid="{6985B8F3-DAB4-4623-9D83-E98A66ACE56C}"/>
    <cellStyle name="Nota 3 2 2 2 5 3" xfId="12736" xr:uid="{B99C5846-C5FF-42EC-9864-C1CCB702E9F3}"/>
    <cellStyle name="Nota 3 2 2 2 6" xfId="12737" xr:uid="{AB210E27-5217-4C85-B841-E6BDAA6DE9B6}"/>
    <cellStyle name="Nota 3 2 2 3" xfId="12738" xr:uid="{D8208461-0238-4671-93F0-6C882988980A}"/>
    <cellStyle name="Nota 3 2 2 3 2" xfId="12739" xr:uid="{6C92C270-B90D-432F-BE6D-4692BDF2295A}"/>
    <cellStyle name="Nota 3 2 2 3 2 2" xfId="12740" xr:uid="{6670CE72-0693-4F86-86C6-22C8F7D4D611}"/>
    <cellStyle name="Nota 3 2 2 3 2 2 2" xfId="12741" xr:uid="{A0D0D0D7-2AC5-4EA0-ADF5-D5E8BB465224}"/>
    <cellStyle name="Nota 3 2 2 3 2 2 2 2" xfId="12742" xr:uid="{CF65E36D-9E98-46D3-881E-344FC4616DB3}"/>
    <cellStyle name="Nota 3 2 2 3 2 2 3" xfId="12743" xr:uid="{B77ED47F-45CB-4E02-B967-DC644C9E8500}"/>
    <cellStyle name="Nota 3 2 2 3 2 3" xfId="12744" xr:uid="{F1823100-AE51-4502-96D1-517BB810DEFE}"/>
    <cellStyle name="Nota 3 2 2 3 2 3 2" xfId="12745" xr:uid="{C6157E2C-2056-4325-A69B-FBD799F43D7E}"/>
    <cellStyle name="Nota 3 2 2 3 2 3 2 2" xfId="12746" xr:uid="{7C52E126-FD59-420E-A4C4-472CD22E186B}"/>
    <cellStyle name="Nota 3 2 2 3 2 3 3" xfId="12747" xr:uid="{DDBA388E-071E-45BC-B03D-FCC289010EE0}"/>
    <cellStyle name="Nota 3 2 2 3 2 4" xfId="12748" xr:uid="{CDB74635-185B-4D3B-81D6-148CBBF6C393}"/>
    <cellStyle name="Nota 3 2 2 3 3" xfId="12749" xr:uid="{B8C7EA09-EFD4-4D5F-85A2-2C301637F9C3}"/>
    <cellStyle name="Nota 3 2 2 3 3 2" xfId="12750" xr:uid="{897BF966-D495-4537-89D1-ADE271657B9E}"/>
    <cellStyle name="Nota 3 2 2 3 3 2 2" xfId="12751" xr:uid="{3CFD309B-E6F7-42C3-9867-DBB08129BE48}"/>
    <cellStyle name="Nota 3 2 2 3 3 3" xfId="12752" xr:uid="{4B6A1092-A12A-41CB-A3C7-BD9A88BA7871}"/>
    <cellStyle name="Nota 3 2 2 3 4" xfId="12753" xr:uid="{925C9476-5C02-44B8-8C41-A0A32163A3C2}"/>
    <cellStyle name="Nota 3 2 2 3 4 2" xfId="12754" xr:uid="{0984D651-5D4D-4712-B4E5-B9B8F8B69867}"/>
    <cellStyle name="Nota 3 2 2 3 4 2 2" xfId="12755" xr:uid="{A82337E2-C921-4CC7-84B4-DBF284E8BCFF}"/>
    <cellStyle name="Nota 3 2 2 3 4 3" xfId="12756" xr:uid="{763D5624-0B92-46A3-8656-3DA385F5C747}"/>
    <cellStyle name="Nota 3 2 2 3 5" xfId="12757" xr:uid="{889C1C06-0BFB-472A-B298-D9C733715DA4}"/>
    <cellStyle name="Nota 3 2 2 4" xfId="12758" xr:uid="{2AE7A24E-CF8D-4699-9EAF-363BE809E0B7}"/>
    <cellStyle name="Nota 3 2 2 4 2" xfId="12759" xr:uid="{DC87783E-5D86-48C6-9AF8-17C00BC7BB87}"/>
    <cellStyle name="Nota 3 2 2 4 2 2" xfId="12760" xr:uid="{873EE79E-7D01-40F6-8733-C5D996D2F60A}"/>
    <cellStyle name="Nota 3 2 2 4 2 2 2" xfId="12761" xr:uid="{A3A1DEB4-9C41-4BD4-B527-C3AB8B4466D6}"/>
    <cellStyle name="Nota 3 2 2 4 2 3" xfId="12762" xr:uid="{4CA991A0-81A6-4ED2-99EE-03B5C634FF20}"/>
    <cellStyle name="Nota 3 2 2 4 3" xfId="12763" xr:uid="{907823A8-88B9-4E17-96A1-CE5FC5148280}"/>
    <cellStyle name="Nota 3 2 2 4 3 2" xfId="12764" xr:uid="{7DB35FD3-E72F-492F-92E9-84E196F017A8}"/>
    <cellStyle name="Nota 3 2 2 4 3 2 2" xfId="12765" xr:uid="{A7AD387A-0324-432D-9EC5-43482C72B7EB}"/>
    <cellStyle name="Nota 3 2 2 4 3 3" xfId="12766" xr:uid="{7AE80644-208F-4384-B158-87B1068888ED}"/>
    <cellStyle name="Nota 3 2 2 4 4" xfId="12767" xr:uid="{C02BB774-FEA2-42C9-92C8-0A7A2AA4FEC4}"/>
    <cellStyle name="Nota 3 2 2 5" xfId="12768" xr:uid="{4FBDBA20-C202-48B1-8F2A-F4DFA37FFF14}"/>
    <cellStyle name="Nota 3 2 2 5 2" xfId="12769" xr:uid="{32734C91-CBFA-4AE4-AB66-1624E2CD0202}"/>
    <cellStyle name="Nota 3 2 2 5 2 2" xfId="12770" xr:uid="{0295030F-09E1-4D69-AD7B-90E17FFC27E0}"/>
    <cellStyle name="Nota 3 2 2 5 3" xfId="12771" xr:uid="{8A75E306-4B7A-4B35-A715-84013F49E56C}"/>
    <cellStyle name="Nota 3 2 2 6" xfId="12772" xr:uid="{05EF7982-27D9-4B8C-B772-F9F388A19085}"/>
    <cellStyle name="Nota 3 2 2 6 2" xfId="12773" xr:uid="{56FB5880-AB05-4537-9475-752B04CF2B36}"/>
    <cellStyle name="Nota 3 2 2 6 2 2" xfId="12774" xr:uid="{B74661A6-B301-42AF-9623-6FDEA1106B01}"/>
    <cellStyle name="Nota 3 2 2 6 3" xfId="12775" xr:uid="{6E2CA41A-9861-4FA5-BAD1-D5995096832D}"/>
    <cellStyle name="Nota 3 2 2 7" xfId="12776" xr:uid="{0BF3D5E0-2B45-4A2D-9D3C-3693BEDA4684}"/>
    <cellStyle name="Nota 3 2 3" xfId="12777" xr:uid="{68FFDA8C-7506-4F0D-999A-3805A1EF16C5}"/>
    <cellStyle name="Nota 3 2 3 2" xfId="12778" xr:uid="{72D69486-05BE-486D-8056-3C16DAAC128D}"/>
    <cellStyle name="Nota 3 2 3 2 2" xfId="12779" xr:uid="{F7907E6A-FD45-409C-8F9B-DB7803576062}"/>
    <cellStyle name="Nota 3 2 3 2 2 2" xfId="12780" xr:uid="{A41B3E07-EA8A-4BF6-B816-115BA12F1C6D}"/>
    <cellStyle name="Nota 3 2 3 2 2 2 2" xfId="12781" xr:uid="{F39306C4-AADE-45AE-9BF5-08F1A16D05E8}"/>
    <cellStyle name="Nota 3 2 3 2 2 2 2 2" xfId="12782" xr:uid="{72D9C2A7-78C9-4FC5-871A-7F285EDFAA13}"/>
    <cellStyle name="Nota 3 2 3 2 2 2 3" xfId="12783" xr:uid="{23142EB9-7433-4A71-9728-BFC6BE90DBF4}"/>
    <cellStyle name="Nota 3 2 3 2 2 3" xfId="12784" xr:uid="{92EF8DB4-1FBC-429A-BE8B-047DC905F723}"/>
    <cellStyle name="Nota 3 2 3 2 2 3 2" xfId="12785" xr:uid="{84280B2E-6D97-4DFD-B175-DE788195D930}"/>
    <cellStyle name="Nota 3 2 3 2 2 3 2 2" xfId="12786" xr:uid="{315A1DA8-DB77-4D67-8B2A-C8D0FAF10473}"/>
    <cellStyle name="Nota 3 2 3 2 2 3 3" xfId="12787" xr:uid="{5D752C82-6683-44EE-A911-B681AFDFDC2D}"/>
    <cellStyle name="Nota 3 2 3 2 2 4" xfId="12788" xr:uid="{70DEDEA9-4B3A-4909-9825-706E34B11921}"/>
    <cellStyle name="Nota 3 2 3 2 3" xfId="12789" xr:uid="{5CE54728-DE88-403B-8426-5475970460ED}"/>
    <cellStyle name="Nota 3 2 3 2 3 2" xfId="12790" xr:uid="{C88CE0E8-946C-4F54-B127-2BCE93FB801D}"/>
    <cellStyle name="Nota 3 2 3 2 3 2 2" xfId="12791" xr:uid="{E555592C-80BE-4958-91EC-AE615350BA82}"/>
    <cellStyle name="Nota 3 2 3 2 3 3" xfId="12792" xr:uid="{AD13275D-8F90-444B-A683-E029C3DB5CA7}"/>
    <cellStyle name="Nota 3 2 3 2 4" xfId="12793" xr:uid="{D14156F7-7C91-4EC2-AFCE-311915228E32}"/>
    <cellStyle name="Nota 3 2 3 2 4 2" xfId="12794" xr:uid="{85CA0484-343C-479D-973D-11B8FF7F0D39}"/>
    <cellStyle name="Nota 3 2 3 2 4 2 2" xfId="12795" xr:uid="{3932AD87-A7A5-4BCD-BE83-1EE885A1275A}"/>
    <cellStyle name="Nota 3 2 3 2 4 3" xfId="12796" xr:uid="{81B97F10-A080-46F1-93E4-18967A32A989}"/>
    <cellStyle name="Nota 3 2 3 2 5" xfId="12797" xr:uid="{2016A929-7F0D-421F-9F62-5EDF455E050F}"/>
    <cellStyle name="Nota 3 2 3 3" xfId="12798" xr:uid="{7BA74602-9D06-4907-8A04-8AC291DC671F}"/>
    <cellStyle name="Nota 3 2 3 3 2" xfId="12799" xr:uid="{F32793AB-7867-4C41-AE44-97380CC85AE4}"/>
    <cellStyle name="Nota 3 2 3 3 2 2" xfId="12800" xr:uid="{E164FDEB-14EE-4C9E-BCE2-3CE0E86C834A}"/>
    <cellStyle name="Nota 3 2 3 3 2 2 2" xfId="12801" xr:uid="{C5FC5587-9505-4FEF-8EE0-7988E0211736}"/>
    <cellStyle name="Nota 3 2 3 3 2 3" xfId="12802" xr:uid="{1A3EB409-808C-4337-9087-2B9B9EB6C391}"/>
    <cellStyle name="Nota 3 2 3 3 3" xfId="12803" xr:uid="{9078B350-029D-44FA-A1A4-AEECFAD0D200}"/>
    <cellStyle name="Nota 3 2 3 3 3 2" xfId="12804" xr:uid="{98FEC562-8FF0-4896-BCF3-498D924F9242}"/>
    <cellStyle name="Nota 3 2 3 3 3 2 2" xfId="12805" xr:uid="{1DFF10CB-9D7F-4963-A5EF-93A58A8DDFFE}"/>
    <cellStyle name="Nota 3 2 3 3 3 3" xfId="12806" xr:uid="{18F22910-12E5-495E-9C1A-D9B06310558E}"/>
    <cellStyle name="Nota 3 2 3 3 4" xfId="12807" xr:uid="{3CAEE03D-2777-4AD1-9B00-24ACF12F6377}"/>
    <cellStyle name="Nota 3 2 3 4" xfId="12808" xr:uid="{D43BCFBD-5E31-4002-AFC2-96BBFD03AF73}"/>
    <cellStyle name="Nota 3 2 3 4 2" xfId="12809" xr:uid="{1716F486-4F16-41F3-905E-1857214DC08A}"/>
    <cellStyle name="Nota 3 2 3 4 2 2" xfId="12810" xr:uid="{1DD1A027-7665-4419-8B42-65C2DFBBC70D}"/>
    <cellStyle name="Nota 3 2 3 4 3" xfId="12811" xr:uid="{8CCB4FB2-6111-4474-9525-9452B0482985}"/>
    <cellStyle name="Nota 3 2 3 5" xfId="12812" xr:uid="{1ABBEF49-1BD7-4CA3-BB19-FEAEDDCE2DAF}"/>
    <cellStyle name="Nota 3 2 3 5 2" xfId="12813" xr:uid="{CE6D2794-1286-4ED4-8399-D8E19126C080}"/>
    <cellStyle name="Nota 3 2 3 5 2 2" xfId="12814" xr:uid="{C49B79EC-2031-4D89-AFD0-83CBB8E99851}"/>
    <cellStyle name="Nota 3 2 3 5 3" xfId="12815" xr:uid="{671671FA-5590-41ED-9CEC-5918E36FCAB5}"/>
    <cellStyle name="Nota 3 2 3 6" xfId="12816" xr:uid="{933547CF-73C1-4166-BCB4-A2B2476642C7}"/>
    <cellStyle name="Nota 3 2 4" xfId="12817" xr:uid="{58552A0B-BCC9-465D-B5DF-5B4CB20613FF}"/>
    <cellStyle name="Nota 3 2 4 2" xfId="12818" xr:uid="{C3829EBB-6BE8-4C98-8D78-34C5BE80F567}"/>
    <cellStyle name="Nota 3 2 4 2 2" xfId="12819" xr:uid="{AEAC114A-F836-42D2-905F-6C8B20BF9374}"/>
    <cellStyle name="Nota 3 2 4 2 2 2" xfId="12820" xr:uid="{6398867C-7A02-4CAA-8A6E-A2C0733FC2DB}"/>
    <cellStyle name="Nota 3 2 4 2 2 2 2" xfId="12821" xr:uid="{5EAE7F34-3FE5-4896-A7E7-8A1CF2531D85}"/>
    <cellStyle name="Nota 3 2 4 2 2 3" xfId="12822" xr:uid="{04C1E542-6EAF-4530-91AA-A145666EC6E8}"/>
    <cellStyle name="Nota 3 2 4 2 3" xfId="12823" xr:uid="{C3206826-40AA-4230-9A72-9D36F504D11B}"/>
    <cellStyle name="Nota 3 2 4 2 3 2" xfId="12824" xr:uid="{2A3D71A2-D962-40D0-8168-C253B32F21FB}"/>
    <cellStyle name="Nota 3 2 4 2 3 2 2" xfId="12825" xr:uid="{989EA4E0-A93A-4FDB-9CFF-8A02630A67DB}"/>
    <cellStyle name="Nota 3 2 4 2 3 3" xfId="12826" xr:uid="{3D100B97-9C12-4989-93BC-5251F7676C1C}"/>
    <cellStyle name="Nota 3 2 4 2 4" xfId="12827" xr:uid="{A37FA57F-6350-45B6-98C9-357D7909A926}"/>
    <cellStyle name="Nota 3 2 4 3" xfId="12828" xr:uid="{2116859D-A13A-4E6B-A0B3-60C683F3C58C}"/>
    <cellStyle name="Nota 3 2 4 3 2" xfId="12829" xr:uid="{BD6B1372-E506-4C5C-96D9-4CD853B93D8E}"/>
    <cellStyle name="Nota 3 2 4 3 2 2" xfId="12830" xr:uid="{3202D2D5-309F-4DCA-91A6-C21ED33BFF3C}"/>
    <cellStyle name="Nota 3 2 4 3 3" xfId="12831" xr:uid="{5958FCAC-3B47-48CF-A4A9-0312392B6A06}"/>
    <cellStyle name="Nota 3 2 4 4" xfId="12832" xr:uid="{168DF5C4-AA4E-4BED-9FD1-C7F6F0B6C351}"/>
    <cellStyle name="Nota 3 2 4 4 2" xfId="12833" xr:uid="{D7273CCA-7C93-4865-9583-F9464D460B52}"/>
    <cellStyle name="Nota 3 2 4 4 2 2" xfId="12834" xr:uid="{7E7FD7E9-F645-475F-9421-9F86D83E4F49}"/>
    <cellStyle name="Nota 3 2 4 4 3" xfId="12835" xr:uid="{D39A50A3-D64A-4294-AA7E-6B84A930F3D9}"/>
    <cellStyle name="Nota 3 2 4 5" xfId="12836" xr:uid="{2D83857F-F8DC-4F48-BAF8-09F92DF7490C}"/>
    <cellStyle name="Nota 3 2 5" xfId="12837" xr:uid="{3246C96B-0DE7-4804-8889-7F72C47BA09F}"/>
    <cellStyle name="Nota 3 2 5 2" xfId="12838" xr:uid="{C99FEFB2-2334-45FA-AFE4-19C3CF247240}"/>
    <cellStyle name="Nota 3 2 5 2 2" xfId="12839" xr:uid="{C022806E-3EC6-4C65-A78E-EA8F39693BD8}"/>
    <cellStyle name="Nota 3 2 5 2 2 2" xfId="12840" xr:uid="{22F34CB8-59DD-4315-BC4D-C93D835A04A0}"/>
    <cellStyle name="Nota 3 2 5 2 3" xfId="12841" xr:uid="{FF828A5D-69A5-497D-9FB0-9E59A040CC46}"/>
    <cellStyle name="Nota 3 2 5 3" xfId="12842" xr:uid="{C8A5D214-3A85-43F3-96D8-BA6FEDB634CD}"/>
    <cellStyle name="Nota 3 2 5 3 2" xfId="12843" xr:uid="{6A277A7D-E8E9-46B5-9BF0-26DBA77BF5E1}"/>
    <cellStyle name="Nota 3 2 5 3 2 2" xfId="12844" xr:uid="{8CA8B7FC-8648-48E4-B566-D6A9BD2501E3}"/>
    <cellStyle name="Nota 3 2 5 3 3" xfId="12845" xr:uid="{971E570E-742F-4F02-BC63-F482CA271A58}"/>
    <cellStyle name="Nota 3 2 5 4" xfId="12846" xr:uid="{7B610DA0-848B-4F79-A001-4A8DD25838B5}"/>
    <cellStyle name="Nota 3 2 6" xfId="12847" xr:uid="{A06C6BDB-D4D8-450F-AC16-683A85CD0535}"/>
    <cellStyle name="Nota 3 2 6 2" xfId="12848" xr:uid="{6E7CB081-9057-46B8-A889-9AF79B4FF150}"/>
    <cellStyle name="Nota 3 2 6 2 2" xfId="12849" xr:uid="{1B0E8B41-F66C-41E7-92BA-0AB654FBD088}"/>
    <cellStyle name="Nota 3 2 6 3" xfId="12850" xr:uid="{91633447-1477-46D7-8698-2C24C666FFF2}"/>
    <cellStyle name="Nota 3 2 7" xfId="12851" xr:uid="{66F53B94-2843-4EE1-92ED-4916351CF600}"/>
    <cellStyle name="Nota 3 2 7 2" xfId="12852" xr:uid="{A2CFFEE8-165D-46A0-AF2D-8A67DA053705}"/>
    <cellStyle name="Nota 3 2 7 2 2" xfId="12853" xr:uid="{3D551E16-6318-4E11-816D-ACD94714D5C3}"/>
    <cellStyle name="Nota 3 2 7 3" xfId="12854" xr:uid="{E44784FF-271E-4DFB-98B0-E61DB5397EED}"/>
    <cellStyle name="Nota 3 2 8" xfId="12855" xr:uid="{45BE3DC6-3EA0-4707-83FE-14CAE5E2C4AD}"/>
    <cellStyle name="Nota 3 3" xfId="12856" xr:uid="{B0B1DEC4-01B0-45D6-99E5-DF9BA31AC8AC}"/>
    <cellStyle name="Nota 3 3 2" xfId="12857" xr:uid="{59A75089-5419-4EFC-8548-F079DE4E0290}"/>
    <cellStyle name="Nota 3 3 2 2" xfId="12858" xr:uid="{3DFB8AE5-8FE2-431F-B7F7-72254F208BCA}"/>
    <cellStyle name="Nota 3 3 2 2 2" xfId="12859" xr:uid="{AEFF4738-CB81-4772-984A-C69768F4E7F5}"/>
    <cellStyle name="Nota 3 3 2 2 2 2" xfId="12860" xr:uid="{4268F8BC-CCC9-4B7B-BE9B-5B893523C617}"/>
    <cellStyle name="Nota 3 3 2 2 2 2 2" xfId="12861" xr:uid="{C0E6428F-0CE5-4A3B-BF0E-093B88FDC73E}"/>
    <cellStyle name="Nota 3 3 2 2 2 2 2 2" xfId="12862" xr:uid="{43F251B4-2F3C-41F7-834F-6F7C0674C6B6}"/>
    <cellStyle name="Nota 3 3 2 2 2 2 3" xfId="12863" xr:uid="{63B0FF19-0853-40FC-B78A-771982011B40}"/>
    <cellStyle name="Nota 3 3 2 2 2 3" xfId="12864" xr:uid="{5CCAB7D5-A3B9-42D2-AA40-E531C582F95C}"/>
    <cellStyle name="Nota 3 3 2 2 2 3 2" xfId="12865" xr:uid="{A54A6CEA-FC14-4A51-BD0A-52F171065A99}"/>
    <cellStyle name="Nota 3 3 2 2 2 3 2 2" xfId="12866" xr:uid="{E4AB01AF-C5CF-49FB-B893-DFCD19C18DC2}"/>
    <cellStyle name="Nota 3 3 2 2 2 3 3" xfId="12867" xr:uid="{647CA5A6-FA1A-485B-B22E-7C06175A2958}"/>
    <cellStyle name="Nota 3 3 2 2 2 4" xfId="12868" xr:uid="{14E343D2-B380-4AEE-A282-88B5E56AA2B5}"/>
    <cellStyle name="Nota 3 3 2 2 3" xfId="12869" xr:uid="{54080854-16B4-46C9-A4A1-8AFDE905D3E9}"/>
    <cellStyle name="Nota 3 3 2 2 3 2" xfId="12870" xr:uid="{619C0900-49EC-4D63-BEF8-F5ED93F3AF6C}"/>
    <cellStyle name="Nota 3 3 2 2 3 2 2" xfId="12871" xr:uid="{966E1E4C-FE7E-47DA-9631-9444F9B1DC81}"/>
    <cellStyle name="Nota 3 3 2 2 3 3" xfId="12872" xr:uid="{F8FFCF8C-9C61-4219-B706-3A0D465BC27F}"/>
    <cellStyle name="Nota 3 3 2 2 4" xfId="12873" xr:uid="{16652086-6FF1-4AAB-B12B-0814FA9219FB}"/>
    <cellStyle name="Nota 3 3 2 2 4 2" xfId="12874" xr:uid="{77D505A8-525F-43BC-A544-9A7DD646349A}"/>
    <cellStyle name="Nota 3 3 2 2 4 2 2" xfId="12875" xr:uid="{6A09E3E7-BC35-4AE4-9902-8EADFAFB988D}"/>
    <cellStyle name="Nota 3 3 2 2 4 3" xfId="12876" xr:uid="{01CEA34E-E48A-45E2-B5EF-F6C705BDED2D}"/>
    <cellStyle name="Nota 3 3 2 2 5" xfId="12877" xr:uid="{55256D2A-72A3-464A-8773-0D01A766442A}"/>
    <cellStyle name="Nota 3 3 2 3" xfId="12878" xr:uid="{8443EEA1-AA04-4EE3-AF87-5CEC3829CE0D}"/>
    <cellStyle name="Nota 3 3 2 3 2" xfId="12879" xr:uid="{8C728C21-75AA-4F6A-82B3-4561184E2850}"/>
    <cellStyle name="Nota 3 3 2 3 2 2" xfId="12880" xr:uid="{39AD1BF1-B214-4A39-9DFF-898878382611}"/>
    <cellStyle name="Nota 3 3 2 3 2 2 2" xfId="12881" xr:uid="{5ADB418A-FAE2-46DF-84B9-63D025449349}"/>
    <cellStyle name="Nota 3 3 2 3 2 3" xfId="12882" xr:uid="{D0E37D8B-D577-479C-A80D-5459DCEBFFCA}"/>
    <cellStyle name="Nota 3 3 2 3 3" xfId="12883" xr:uid="{B26C0CBE-B787-431A-A237-72F945B05732}"/>
    <cellStyle name="Nota 3 3 2 3 3 2" xfId="12884" xr:uid="{CAAC2ABE-3BFD-4B1C-BC2F-8BE0AED9929A}"/>
    <cellStyle name="Nota 3 3 2 3 3 2 2" xfId="12885" xr:uid="{56CC7398-5CBF-4254-B230-6401C37DF23F}"/>
    <cellStyle name="Nota 3 3 2 3 3 3" xfId="12886" xr:uid="{6D413916-56C0-409E-8F36-9900366AF23B}"/>
    <cellStyle name="Nota 3 3 2 3 4" xfId="12887" xr:uid="{CB2CF44C-121C-4200-A64D-83E1E7D14C0D}"/>
    <cellStyle name="Nota 3 3 2 4" xfId="12888" xr:uid="{2A5238F3-3117-4261-BFFB-A2BD2E7ED4E7}"/>
    <cellStyle name="Nota 3 3 2 4 2" xfId="12889" xr:uid="{1EA1F539-6500-4E8C-BB9F-5262FEE35207}"/>
    <cellStyle name="Nota 3 3 2 4 2 2" xfId="12890" xr:uid="{47B58845-C2F2-43E6-9580-5D805500F68A}"/>
    <cellStyle name="Nota 3 3 2 4 3" xfId="12891" xr:uid="{53E0B30C-AC48-4810-AAFA-8CEDC7A7C5BB}"/>
    <cellStyle name="Nota 3 3 2 5" xfId="12892" xr:uid="{4B88CEF8-47D9-48FB-9AC1-65BB6D2EC9B0}"/>
    <cellStyle name="Nota 3 3 2 5 2" xfId="12893" xr:uid="{B571F536-7880-4E0A-B4A0-8BE25FFC8978}"/>
    <cellStyle name="Nota 3 3 2 5 2 2" xfId="12894" xr:uid="{ECA773B1-355C-434F-850D-267570E0AF15}"/>
    <cellStyle name="Nota 3 3 2 5 3" xfId="12895" xr:uid="{42D14FF0-BE2B-4A8E-B629-94732980056E}"/>
    <cellStyle name="Nota 3 3 2 6" xfId="12896" xr:uid="{BF810A57-83B6-4220-A05D-E002C168AEEF}"/>
    <cellStyle name="Nota 3 3 3" xfId="12897" xr:uid="{690EEB44-A365-4FBF-9207-554822DDDA1A}"/>
    <cellStyle name="Nota 3 3 3 2" xfId="12898" xr:uid="{840BFD25-293A-4C2F-9022-25E3DEF3F278}"/>
    <cellStyle name="Nota 3 3 3 2 2" xfId="12899" xr:uid="{8C27D4B9-28AF-4A1C-AA78-DC34DA9AD728}"/>
    <cellStyle name="Nota 3 3 3 2 2 2" xfId="12900" xr:uid="{4C895FBA-5867-4752-BBCD-90645C6BE8BC}"/>
    <cellStyle name="Nota 3 3 3 2 2 2 2" xfId="12901" xr:uid="{3FD8CDB9-D349-4065-BE15-2A824B995C53}"/>
    <cellStyle name="Nota 3 3 3 2 2 3" xfId="12902" xr:uid="{972B8634-480F-49B7-8FC9-6B66DD95ABAD}"/>
    <cellStyle name="Nota 3 3 3 2 3" xfId="12903" xr:uid="{8BF86156-7EFE-499E-B51B-D8D70526F7D0}"/>
    <cellStyle name="Nota 3 3 3 2 3 2" xfId="12904" xr:uid="{EB550DEA-2DB9-4B51-8317-A45FAED718CD}"/>
    <cellStyle name="Nota 3 3 3 2 3 2 2" xfId="12905" xr:uid="{68EDC9C9-0F2E-41AE-A2B9-3E77538EA1CA}"/>
    <cellStyle name="Nota 3 3 3 2 3 3" xfId="12906" xr:uid="{B35CBF17-B049-4C66-A72C-30AC1AB77B2C}"/>
    <cellStyle name="Nota 3 3 3 2 4" xfId="12907" xr:uid="{8C5C642C-9052-4A75-8D2F-0563F8659FDB}"/>
    <cellStyle name="Nota 3 3 3 3" xfId="12908" xr:uid="{2BB1E816-C3C7-4420-8DEB-B6507DB7D23A}"/>
    <cellStyle name="Nota 3 3 3 3 2" xfId="12909" xr:uid="{26C94235-36AB-48A8-896E-2647083FCD0E}"/>
    <cellStyle name="Nota 3 3 3 3 2 2" xfId="12910" xr:uid="{8B22EF35-55CA-4D40-B9F0-F67F317412A7}"/>
    <cellStyle name="Nota 3 3 3 3 3" xfId="12911" xr:uid="{DE956857-27EE-4BB6-A939-2A53C493178A}"/>
    <cellStyle name="Nota 3 3 3 4" xfId="12912" xr:uid="{FC1A7DC7-A481-4A83-B025-33E98BEF39CC}"/>
    <cellStyle name="Nota 3 3 3 4 2" xfId="12913" xr:uid="{3F2119B4-A3E5-4593-A7F2-6C3191F7BE98}"/>
    <cellStyle name="Nota 3 3 3 4 2 2" xfId="12914" xr:uid="{04F45E93-1990-4B02-8452-091C878C3639}"/>
    <cellStyle name="Nota 3 3 3 4 3" xfId="12915" xr:uid="{0C021C3A-47B9-4555-8A7B-B3148B2558CD}"/>
    <cellStyle name="Nota 3 3 3 5" xfId="12916" xr:uid="{E3640BF1-03EF-442F-B4B0-0358C00F26C3}"/>
    <cellStyle name="Nota 3 3 4" xfId="12917" xr:uid="{CC20A60E-C31A-43F2-A1A9-D46B898C745A}"/>
    <cellStyle name="Nota 3 3 4 2" xfId="12918" xr:uid="{2C827E6F-137D-432B-9E1E-A72D35165A29}"/>
    <cellStyle name="Nota 3 3 4 2 2" xfId="12919" xr:uid="{70B700AF-E85A-4503-8891-5405098AE708}"/>
    <cellStyle name="Nota 3 3 4 2 2 2" xfId="12920" xr:uid="{6728D5F5-5337-4C2E-AD8B-CE42E73C43BE}"/>
    <cellStyle name="Nota 3 3 4 2 3" xfId="12921" xr:uid="{C7D16F95-50D1-4E3B-B05E-BDBC28BB3CC0}"/>
    <cellStyle name="Nota 3 3 4 3" xfId="12922" xr:uid="{B13E82FC-B94C-4D7F-ADBA-AE80F78973AE}"/>
    <cellStyle name="Nota 3 3 4 3 2" xfId="12923" xr:uid="{828EFD31-B179-4932-8533-F8A87A74C409}"/>
    <cellStyle name="Nota 3 3 4 3 2 2" xfId="12924" xr:uid="{C5051886-A24B-4F12-92AD-920CB8FBA001}"/>
    <cellStyle name="Nota 3 3 4 3 3" xfId="12925" xr:uid="{EE0A75B1-D7F9-422F-A501-225DC22F0C79}"/>
    <cellStyle name="Nota 3 3 4 4" xfId="12926" xr:uid="{F7FD835D-F187-45DD-B55E-3464CEB65A11}"/>
    <cellStyle name="Nota 3 3 5" xfId="12927" xr:uid="{FEB65D73-2CE7-4B0A-937B-09F829F47CE1}"/>
    <cellStyle name="Nota 3 3 5 2" xfId="12928" xr:uid="{A49E6672-450E-4DD8-BD26-E111DA8D5E75}"/>
    <cellStyle name="Nota 3 3 5 2 2" xfId="12929" xr:uid="{469CA218-4614-4EA4-951F-80FB0AAF217C}"/>
    <cellStyle name="Nota 3 3 5 3" xfId="12930" xr:uid="{BF7B0877-FABB-4634-9264-9140815957B2}"/>
    <cellStyle name="Nota 3 3 6" xfId="12931" xr:uid="{49121F1A-70DB-471F-ADFA-CA20212128A3}"/>
    <cellStyle name="Nota 3 3 6 2" xfId="12932" xr:uid="{97CE5A62-32D2-4E08-89D9-333D55406011}"/>
    <cellStyle name="Nota 3 3 6 2 2" xfId="12933" xr:uid="{2DACEAFD-5A49-4839-8C17-8D161786178B}"/>
    <cellStyle name="Nota 3 3 6 3" xfId="12934" xr:uid="{F8F8AAAE-4803-4167-A9E6-77FFB97A4494}"/>
    <cellStyle name="Nota 3 4" xfId="12935" xr:uid="{EEB39756-3221-4A9D-9996-D28896EC4D22}"/>
    <cellStyle name="Nota 3 4 2" xfId="12936" xr:uid="{BD8620B0-C40B-4475-B518-10FCBB9BCD3A}"/>
    <cellStyle name="Nota 3 4 2 2" xfId="12937" xr:uid="{EDB0E527-EB75-4F15-8136-DAB45610BCB0}"/>
    <cellStyle name="Nota 3 4 2 2 2" xfId="12938" xr:uid="{9B168689-2C6A-4155-A27D-42C064DCAC78}"/>
    <cellStyle name="Nota 3 4 2 2 2 2" xfId="12939" xr:uid="{DB704364-07BA-406C-B8BD-B1CC947511F1}"/>
    <cellStyle name="Nota 3 4 2 2 2 2 2" xfId="12940" xr:uid="{94F98D73-ABE1-48C5-87D1-057BD1E2C476}"/>
    <cellStyle name="Nota 3 4 2 2 2 3" xfId="12941" xr:uid="{24ECBAFA-2D9F-4A67-8286-34FBD646D912}"/>
    <cellStyle name="Nota 3 4 2 2 3" xfId="12942" xr:uid="{B64C65F8-814E-479E-9AF4-7C39167CBB36}"/>
    <cellStyle name="Nota 3 4 2 2 3 2" xfId="12943" xr:uid="{04C35684-052E-4C68-98E6-DA637DF9D0B6}"/>
    <cellStyle name="Nota 3 4 2 2 3 2 2" xfId="12944" xr:uid="{92A6EC75-34D4-4C50-8362-C5EE6CF3389A}"/>
    <cellStyle name="Nota 3 4 2 2 3 3" xfId="12945" xr:uid="{0BD0D20E-50C4-4218-BD3C-3CE823DADA3E}"/>
    <cellStyle name="Nota 3 4 2 2 4" xfId="12946" xr:uid="{6ED9A1D6-865B-4938-B22F-6A7FCB9EE6B6}"/>
    <cellStyle name="Nota 3 4 2 3" xfId="12947" xr:uid="{83147124-AA61-4608-B3E1-76E03B2CA98A}"/>
    <cellStyle name="Nota 3 4 2 3 2" xfId="12948" xr:uid="{AB4BB28D-552A-4531-8869-A3B7B92C7E21}"/>
    <cellStyle name="Nota 3 4 2 3 2 2" xfId="12949" xr:uid="{4FEC53CB-6C5D-4973-AE1D-697822670734}"/>
    <cellStyle name="Nota 3 4 2 3 3" xfId="12950" xr:uid="{D4C2B459-0C50-4638-AF09-8C114E9AFA09}"/>
    <cellStyle name="Nota 3 4 2 4" xfId="12951" xr:uid="{0C1D6378-ED9B-41DD-A0AA-3B89EB7B456B}"/>
    <cellStyle name="Nota 3 4 2 4 2" xfId="12952" xr:uid="{84D7BBC8-A27C-4E2A-BDF2-E1394D2567F1}"/>
    <cellStyle name="Nota 3 4 2 4 2 2" xfId="12953" xr:uid="{1B39CEA3-0EB6-47FE-B66E-2F3904A0D356}"/>
    <cellStyle name="Nota 3 4 2 4 3" xfId="12954" xr:uid="{7BB623F0-B4E2-478B-8132-101036B76BBF}"/>
    <cellStyle name="Nota 3 4 2 5" xfId="12955" xr:uid="{777A4F97-9A45-46B1-96A0-A9B978153A58}"/>
    <cellStyle name="Nota 3 4 3" xfId="12956" xr:uid="{A097B381-71A2-4233-838E-390F3EED2750}"/>
    <cellStyle name="Nota 3 4 3 2" xfId="12957" xr:uid="{6D8DCEB7-242B-42DE-B8B8-2A764F3E5AF5}"/>
    <cellStyle name="Nota 3 4 3 2 2" xfId="12958" xr:uid="{A97F28A5-4B7F-49AE-9F70-6AF41CE3DD72}"/>
    <cellStyle name="Nota 3 4 3 2 2 2" xfId="12959" xr:uid="{5A679ACB-9813-4AB6-A0B4-2E9BB028F2ED}"/>
    <cellStyle name="Nota 3 4 3 2 3" xfId="12960" xr:uid="{B21E2290-8022-4D17-9D86-968A59CAA28F}"/>
    <cellStyle name="Nota 3 4 3 3" xfId="12961" xr:uid="{5A6ABD9E-35FE-43E9-BFE2-961458B49F88}"/>
    <cellStyle name="Nota 3 4 3 3 2" xfId="12962" xr:uid="{E4C6C751-9BD2-43AE-8999-0AB344470316}"/>
    <cellStyle name="Nota 3 4 3 3 2 2" xfId="12963" xr:uid="{3FD3FA49-0EF7-43FF-AC65-A98607513BEB}"/>
    <cellStyle name="Nota 3 4 3 3 3" xfId="12964" xr:uid="{7E3B1D7C-D01B-493A-8D17-11353E779F8C}"/>
    <cellStyle name="Nota 3 4 3 4" xfId="12965" xr:uid="{ADE009CC-CF49-411A-8135-11A520016B5C}"/>
    <cellStyle name="Nota 3 4 4" xfId="12966" xr:uid="{A298A8AE-D63B-48D0-AAB1-ADBB0796EB82}"/>
    <cellStyle name="Nota 3 4 4 2" xfId="12967" xr:uid="{77BF49F2-3590-400E-9B98-B64D51D437F7}"/>
    <cellStyle name="Nota 3 4 4 2 2" xfId="12968" xr:uid="{A77D9BB1-492D-4233-B904-99D338B69C67}"/>
    <cellStyle name="Nota 3 4 4 3" xfId="12969" xr:uid="{60862B78-17F6-4F55-9042-3F177A8DC2C7}"/>
    <cellStyle name="Nota 3 4 5" xfId="12970" xr:uid="{0E5C700A-DA24-4480-9448-2290E1300B20}"/>
    <cellStyle name="Nota 3 4 5 2" xfId="12971" xr:uid="{E5195901-B809-42E0-95DD-381ED71AB016}"/>
    <cellStyle name="Nota 3 4 5 2 2" xfId="12972" xr:uid="{0EAD5E6F-A926-4952-A266-27607BABC6F8}"/>
    <cellStyle name="Nota 3 4 5 3" xfId="12973" xr:uid="{48621BD6-40EF-4200-AAF4-91AD8B8F1C10}"/>
    <cellStyle name="Nota 3 4 6" xfId="12974" xr:uid="{A41D5984-CE48-49DE-BED4-55AC70841C90}"/>
    <cellStyle name="Nota 3 4 7" xfId="12975" xr:uid="{67E72AAF-5F7C-441F-8DD0-C16962C726EC}"/>
    <cellStyle name="Nota 3 4 8" xfId="12976" xr:uid="{A83BF5CE-45A8-4CF8-98A8-46CE07BCD37D}"/>
    <cellStyle name="Nota 3 5" xfId="12977" xr:uid="{8144C08A-EDD5-48BB-AD49-3916913A57F9}"/>
    <cellStyle name="Nota 3 5 2" xfId="12978" xr:uid="{EB612503-09A1-4B37-ACB9-2819B49E0C9B}"/>
    <cellStyle name="Nota 3 5 2 2" xfId="12979" xr:uid="{E45DCC2F-773E-4EBE-B5C7-83C1DB01B6A0}"/>
    <cellStyle name="Nota 3 5 2 2 2" xfId="12980" xr:uid="{4D16EAAB-559E-43C5-B966-D38AB7A93705}"/>
    <cellStyle name="Nota 3 5 2 2 2 2" xfId="12981" xr:uid="{6C0AA472-C37D-43CC-B9B3-DB59A325294D}"/>
    <cellStyle name="Nota 3 5 2 2 3" xfId="12982" xr:uid="{C8E86091-08F4-4E06-BAB0-68593AA7E620}"/>
    <cellStyle name="Nota 3 5 2 3" xfId="12983" xr:uid="{005446C6-C1A8-4B91-B04C-E1178DD77A5A}"/>
    <cellStyle name="Nota 3 5 2 3 2" xfId="12984" xr:uid="{C4EEA6F4-2D0F-407B-9927-A9696861833D}"/>
    <cellStyle name="Nota 3 5 2 3 2 2" xfId="12985" xr:uid="{BFA26C6D-061B-4DBE-A0DE-8B10FC3BA66C}"/>
    <cellStyle name="Nota 3 5 2 3 3" xfId="12986" xr:uid="{6E236855-5790-40A6-A860-C8CBE16DDA91}"/>
    <cellStyle name="Nota 3 5 2 4" xfId="12987" xr:uid="{AC9380BF-C398-4CC9-A871-50DE8C76B95D}"/>
    <cellStyle name="Nota 3 5 3" xfId="12988" xr:uid="{A5B25E4D-BB62-4E37-9881-91170C50CCFB}"/>
    <cellStyle name="Nota 3 5 3 2" xfId="12989" xr:uid="{599D8F9D-DC99-496C-97E6-CB7A4CF01001}"/>
    <cellStyle name="Nota 3 5 3 2 2" xfId="12990" xr:uid="{6E1F73BD-93AF-47A8-A5B9-4FC577F85B88}"/>
    <cellStyle name="Nota 3 5 3 3" xfId="12991" xr:uid="{FC7FD8C8-DBBF-4FDC-B98C-F69409345D85}"/>
    <cellStyle name="Nota 3 5 4" xfId="12992" xr:uid="{ECA2EE49-6876-4FFA-99CC-315B716A6D29}"/>
    <cellStyle name="Nota 3 5 4 2" xfId="12993" xr:uid="{530AD52D-3E1F-48C8-90DF-4594959C7E98}"/>
    <cellStyle name="Nota 3 5 4 2 2" xfId="12994" xr:uid="{74561C17-EDFF-462E-B605-43B5F915046F}"/>
    <cellStyle name="Nota 3 5 4 3" xfId="12995" xr:uid="{55245D96-6BA9-4FB0-AB42-CCE8D1592F8E}"/>
    <cellStyle name="Nota 3 5 5" xfId="12996" xr:uid="{62E40DCC-9946-4BE5-95E6-DCB664AA222D}"/>
    <cellStyle name="Nota 3 6" xfId="12997" xr:uid="{BC94F3E2-26F1-4B80-9DBE-39D34A5B2842}"/>
    <cellStyle name="Nota 3 6 2" xfId="12998" xr:uid="{7A24C48D-1DBF-4EBC-B404-F97B6BE0D032}"/>
    <cellStyle name="Nota 3 6 2 2" xfId="12999" xr:uid="{EAF910CC-9515-418A-8FFB-8D92E6291170}"/>
    <cellStyle name="Nota 3 6 2 2 2" xfId="13000" xr:uid="{AB0073F4-35D1-4623-882D-3CDACAD26AD9}"/>
    <cellStyle name="Nota 3 6 2 3" xfId="13001" xr:uid="{6852B02F-FC39-4B9D-8431-2CBF0B4C158B}"/>
    <cellStyle name="Nota 3 6 3" xfId="13002" xr:uid="{9726D0FE-845A-4169-A02F-E83F2585CB7E}"/>
    <cellStyle name="Nota 3 6 3 2" xfId="13003" xr:uid="{94B3973F-B6AF-43F2-9444-E5CF400DAA40}"/>
    <cellStyle name="Nota 3 6 3 2 2" xfId="13004" xr:uid="{EE9928D8-3ACE-44B0-B2BA-C315F83AA7C3}"/>
    <cellStyle name="Nota 3 6 3 3" xfId="13005" xr:uid="{2F64E0E3-FC50-48BB-902F-29EA7E7D694E}"/>
    <cellStyle name="Nota 3 6 4" xfId="13006" xr:uid="{B3A9412F-CBC2-43AB-8BD3-4E929EB77641}"/>
    <cellStyle name="Nota 3 7" xfId="13007" xr:uid="{9052AB36-4286-4C10-AEC0-D4B880F6C810}"/>
    <cellStyle name="Nota 3 7 2" xfId="13008" xr:uid="{82474C5F-092B-4D24-A3CD-89FAFCCEB052}"/>
    <cellStyle name="Nota 3 7 2 2" xfId="13009" xr:uid="{3C333AE6-BC50-4AD7-8277-60725F5832E7}"/>
    <cellStyle name="Nota 3 7 3" xfId="13010" xr:uid="{22556684-37B5-4D1D-96B4-A4EA35120345}"/>
    <cellStyle name="Nota 3 8" xfId="13011" xr:uid="{F0221CBD-CC3C-44B7-9357-3BCD28AA0888}"/>
    <cellStyle name="Nota 3 8 2" xfId="13012" xr:uid="{4E50F3C2-3BB4-4036-8D7A-F68794D6F7CC}"/>
    <cellStyle name="Nota 3 8 2 2" xfId="13013" xr:uid="{A4818655-5727-4B62-9C24-5E88EC905CB9}"/>
    <cellStyle name="Nota 3 8 3" xfId="13014" xr:uid="{890BB988-142E-46D8-B39F-DBD7B91E07FC}"/>
    <cellStyle name="Nota 3 9" xfId="13015" xr:uid="{D2D57A52-48BF-4A78-A0F2-1DEBA402859F}"/>
    <cellStyle name="Nota 4" xfId="1362" xr:uid="{56AFA1DD-2876-4EE2-8950-A71B5D34E9C4}"/>
    <cellStyle name="Nota 4 2" xfId="13016" xr:uid="{61FC99B4-50E6-4995-8C5F-3CF89623D1CA}"/>
    <cellStyle name="Nota 4 2 2" xfId="13017" xr:uid="{05754457-5D3F-40F5-A909-BFE739ED0995}"/>
    <cellStyle name="Nota 4 2 2 2" xfId="13018" xr:uid="{452BA93F-9947-40A8-B71E-CCFEC748C4A1}"/>
    <cellStyle name="Nota 4 2 2 2 2" xfId="13019" xr:uid="{4AA64994-C8F0-4D19-9CCC-738B68934D98}"/>
    <cellStyle name="Nota 4 2 2 2 2 2" xfId="13020" xr:uid="{EF5C7F7A-989A-44D1-A9AA-9746CF9BEC9B}"/>
    <cellStyle name="Nota 4 2 2 2 2 2 2" xfId="13021" xr:uid="{0982FE72-A02F-47A1-A028-5212E4605D09}"/>
    <cellStyle name="Nota 4 2 2 2 2 2 2 2" xfId="13022" xr:uid="{E1855F33-6B9F-41AB-9C53-9AF2FAF0A257}"/>
    <cellStyle name="Nota 4 2 2 2 2 2 2 2 2" xfId="13023" xr:uid="{891DC9B5-BACC-4691-B06A-C7CD3D89FC23}"/>
    <cellStyle name="Nota 4 2 2 2 2 2 2 3" xfId="13024" xr:uid="{DA3F1AFA-1E2F-46FF-BAAB-AAD71C728173}"/>
    <cellStyle name="Nota 4 2 2 2 2 2 3" xfId="13025" xr:uid="{C38C1AF0-D672-43D7-802B-4DFFE0CB75A9}"/>
    <cellStyle name="Nota 4 2 2 2 2 2 3 2" xfId="13026" xr:uid="{988D6FDE-DDEB-4D49-9AB1-9817D712B280}"/>
    <cellStyle name="Nota 4 2 2 2 2 2 3 2 2" xfId="13027" xr:uid="{7689783F-38FA-4FF2-A019-B13FA85D643F}"/>
    <cellStyle name="Nota 4 2 2 2 2 2 3 3" xfId="13028" xr:uid="{BB93DAC5-3D3F-4FAB-9B51-413ECFAC0971}"/>
    <cellStyle name="Nota 4 2 2 2 2 2 4" xfId="13029" xr:uid="{8FDF65A0-217F-47DC-85D7-E44910670FA5}"/>
    <cellStyle name="Nota 4 2 2 2 2 3" xfId="13030" xr:uid="{3080FE1A-B4B8-42B3-ADBA-CE7AD7C80BF3}"/>
    <cellStyle name="Nota 4 2 2 2 2 3 2" xfId="13031" xr:uid="{F5D51386-6968-43F4-8AEE-52AA2E2CA5EF}"/>
    <cellStyle name="Nota 4 2 2 2 2 3 2 2" xfId="13032" xr:uid="{1A401AD7-9BE5-4DBE-B464-B24846B32B7E}"/>
    <cellStyle name="Nota 4 2 2 2 2 3 3" xfId="13033" xr:uid="{D7B021B6-A7E5-4F9E-A6E2-B97ED3931DC9}"/>
    <cellStyle name="Nota 4 2 2 2 2 4" xfId="13034" xr:uid="{7AC9726F-C89D-465E-8C43-DD7695AE2878}"/>
    <cellStyle name="Nota 4 2 2 2 2 4 2" xfId="13035" xr:uid="{6F983D46-2310-41B9-ADF8-CF671A0F2B1C}"/>
    <cellStyle name="Nota 4 2 2 2 2 4 2 2" xfId="13036" xr:uid="{9F08D06B-7526-4442-B943-EF8A03A81D93}"/>
    <cellStyle name="Nota 4 2 2 2 2 4 3" xfId="13037" xr:uid="{A2FCF1CC-8394-44EC-A4A2-3EEEDD3358AB}"/>
    <cellStyle name="Nota 4 2 2 2 2 5" xfId="13038" xr:uid="{69A6ACFB-1533-4CB9-86AD-26B9C01A207C}"/>
    <cellStyle name="Nota 4 2 2 2 3" xfId="13039" xr:uid="{754CA91F-D926-45FE-B6CD-D6710F43D306}"/>
    <cellStyle name="Nota 4 2 2 2 3 2" xfId="13040" xr:uid="{21DDD8A5-D034-4ADA-8B95-E7345F5143AC}"/>
    <cellStyle name="Nota 4 2 2 2 3 2 2" xfId="13041" xr:uid="{9F49C53E-9188-4326-A8EE-7C5E34E59307}"/>
    <cellStyle name="Nota 4 2 2 2 3 2 2 2" xfId="13042" xr:uid="{3EF7CEC0-5A0C-4A65-BB5A-62749E24FE5F}"/>
    <cellStyle name="Nota 4 2 2 2 3 2 3" xfId="13043" xr:uid="{C0BDB71E-FDFD-4896-AD79-8B6334CAFE51}"/>
    <cellStyle name="Nota 4 2 2 2 3 3" xfId="13044" xr:uid="{E410C4BA-8D5C-467E-8DCE-B13A073A3874}"/>
    <cellStyle name="Nota 4 2 2 2 3 3 2" xfId="13045" xr:uid="{674A4874-BBBD-47A3-B2DC-669F3996105D}"/>
    <cellStyle name="Nota 4 2 2 2 3 3 2 2" xfId="13046" xr:uid="{CD50B769-AEA5-4838-94BB-93943C18583E}"/>
    <cellStyle name="Nota 4 2 2 2 3 3 3" xfId="13047" xr:uid="{47E7ED15-F75F-4D37-9277-A3BD458B3F23}"/>
    <cellStyle name="Nota 4 2 2 2 3 4" xfId="13048" xr:uid="{F1B85F1E-E624-4273-B290-C1D81D8C7E35}"/>
    <cellStyle name="Nota 4 2 2 2 4" xfId="13049" xr:uid="{B2D625E5-A5A0-4CB6-9110-52CF5C5EBE24}"/>
    <cellStyle name="Nota 4 2 2 2 4 2" xfId="13050" xr:uid="{B142391C-6AC6-40DA-971E-449F49944C63}"/>
    <cellStyle name="Nota 4 2 2 2 4 2 2" xfId="13051" xr:uid="{2FBD04EB-38CE-46E0-8E41-AD5D60135FEA}"/>
    <cellStyle name="Nota 4 2 2 2 4 3" xfId="13052" xr:uid="{D8CD1190-85D8-4FB9-ADCB-3F2B601ADC29}"/>
    <cellStyle name="Nota 4 2 2 2 5" xfId="13053" xr:uid="{84F8FF30-A8BA-4521-9D0A-67A040B95437}"/>
    <cellStyle name="Nota 4 2 2 2 5 2" xfId="13054" xr:uid="{2B9FA82F-9EF4-40F4-8DE1-3324E51B9A17}"/>
    <cellStyle name="Nota 4 2 2 2 5 2 2" xfId="13055" xr:uid="{BDBD2027-74EA-40D5-B632-42F7B88BCAE7}"/>
    <cellStyle name="Nota 4 2 2 2 5 3" xfId="13056" xr:uid="{51967650-FA46-41DB-8C74-AB03959A6F89}"/>
    <cellStyle name="Nota 4 2 2 2 6" xfId="13057" xr:uid="{C665EEA8-B664-44C8-8B8B-C56DB57CC760}"/>
    <cellStyle name="Nota 4 2 2 3" xfId="13058" xr:uid="{A4BFD032-DDFA-4310-8F79-C4AB34EFD351}"/>
    <cellStyle name="Nota 4 2 2 3 2" xfId="13059" xr:uid="{F841B74F-664B-4DDD-9909-F3035B770BF1}"/>
    <cellStyle name="Nota 4 2 2 3 2 2" xfId="13060" xr:uid="{608C2085-896A-41CA-A768-796C41B47A8D}"/>
    <cellStyle name="Nota 4 2 2 3 2 2 2" xfId="13061" xr:uid="{81C7AFA8-A03F-442F-92D1-602931FD7FE4}"/>
    <cellStyle name="Nota 4 2 2 3 2 2 2 2" xfId="13062" xr:uid="{669FA79D-CA64-401E-A308-A0A80CEB62AB}"/>
    <cellStyle name="Nota 4 2 2 3 2 2 3" xfId="13063" xr:uid="{B6A9A72B-194A-4F77-9262-3EAF3915A494}"/>
    <cellStyle name="Nota 4 2 2 3 2 3" xfId="13064" xr:uid="{F05C6C0E-0859-42B2-B67E-9DDF99E24BF0}"/>
    <cellStyle name="Nota 4 2 2 3 2 3 2" xfId="13065" xr:uid="{D049E368-C926-4383-8B60-DE073C301ECB}"/>
    <cellStyle name="Nota 4 2 2 3 2 3 2 2" xfId="13066" xr:uid="{7995F980-9D4E-44F4-BCA1-33E2BCD16039}"/>
    <cellStyle name="Nota 4 2 2 3 2 3 3" xfId="13067" xr:uid="{BF439017-35C8-43E7-A0F2-7FC55811B58F}"/>
    <cellStyle name="Nota 4 2 2 3 2 4" xfId="13068" xr:uid="{2B42D117-94DE-46FC-8932-472E13908CD7}"/>
    <cellStyle name="Nota 4 2 2 3 3" xfId="13069" xr:uid="{D1FB4633-69E5-400A-AB9C-AF48E523E66E}"/>
    <cellStyle name="Nota 4 2 2 3 3 2" xfId="13070" xr:uid="{4CFEB8CC-F2C1-41E7-9207-1968D86C6749}"/>
    <cellStyle name="Nota 4 2 2 3 3 2 2" xfId="13071" xr:uid="{CADFB294-5A0F-41FC-824A-CB31E6E6DA8F}"/>
    <cellStyle name="Nota 4 2 2 3 3 3" xfId="13072" xr:uid="{9D01F2FB-48C0-496A-ADBE-76DFD66819F6}"/>
    <cellStyle name="Nota 4 2 2 3 4" xfId="13073" xr:uid="{FDF28A51-ECD5-47DC-BB93-35D2A033EE0B}"/>
    <cellStyle name="Nota 4 2 2 3 4 2" xfId="13074" xr:uid="{2E91F5F8-7947-4C96-8537-53220E0BC43B}"/>
    <cellStyle name="Nota 4 2 2 3 4 2 2" xfId="13075" xr:uid="{BFEA7E16-CA91-484B-AD83-EFF6C6B3A6AE}"/>
    <cellStyle name="Nota 4 2 2 3 4 3" xfId="13076" xr:uid="{491A3391-61A3-47AE-9838-EFD2ED64BC87}"/>
    <cellStyle name="Nota 4 2 2 3 5" xfId="13077" xr:uid="{DB105B5D-78FE-45DF-A1CE-1D32E1291CA1}"/>
    <cellStyle name="Nota 4 2 2 4" xfId="13078" xr:uid="{CE2E5F84-4593-459C-9517-941946283607}"/>
    <cellStyle name="Nota 4 2 2 4 2" xfId="13079" xr:uid="{2643AE6C-290D-4666-A947-83CF62BC0D50}"/>
    <cellStyle name="Nota 4 2 2 4 2 2" xfId="13080" xr:uid="{ECC130FC-7288-4E48-A616-A59E0A89B145}"/>
    <cellStyle name="Nota 4 2 2 4 2 2 2" xfId="13081" xr:uid="{10C59F59-BCDE-42D7-AF95-8235066C9830}"/>
    <cellStyle name="Nota 4 2 2 4 2 3" xfId="13082" xr:uid="{37DDDC9F-B490-4A38-9C7C-98B83B0AA5DF}"/>
    <cellStyle name="Nota 4 2 2 4 3" xfId="13083" xr:uid="{4D9F8337-707E-4F9D-8151-8BD53FF03FE7}"/>
    <cellStyle name="Nota 4 2 2 4 3 2" xfId="13084" xr:uid="{DB5F4536-0189-4AD3-8FFB-1FC65EB7D64A}"/>
    <cellStyle name="Nota 4 2 2 4 3 2 2" xfId="13085" xr:uid="{F1DFB4FF-CB97-4619-8029-00A3F31C3DF1}"/>
    <cellStyle name="Nota 4 2 2 4 3 3" xfId="13086" xr:uid="{DC1CD436-6894-40B9-AE1E-152E6DFA025C}"/>
    <cellStyle name="Nota 4 2 2 4 4" xfId="13087" xr:uid="{146922FD-5CAB-4637-9BD6-F59C9F8B6E0C}"/>
    <cellStyle name="Nota 4 2 2 5" xfId="13088" xr:uid="{D45E79F8-CAE1-48E1-8211-6946C5776787}"/>
    <cellStyle name="Nota 4 2 2 5 2" xfId="13089" xr:uid="{BDFB9C82-7749-4F9D-8D93-25E4A78C0FDB}"/>
    <cellStyle name="Nota 4 2 2 5 2 2" xfId="13090" xr:uid="{463D0BE1-927B-4DB9-AF28-F35520144945}"/>
    <cellStyle name="Nota 4 2 2 5 3" xfId="13091" xr:uid="{BCE8624D-7760-4A65-8EC0-B1AE70C2C1C6}"/>
    <cellStyle name="Nota 4 2 2 6" xfId="13092" xr:uid="{D1A10A87-2C39-4018-840A-F67A75467D95}"/>
    <cellStyle name="Nota 4 2 2 6 2" xfId="13093" xr:uid="{C8ADC03A-9EA5-4D12-8229-F2B51BD3CE7D}"/>
    <cellStyle name="Nota 4 2 2 6 2 2" xfId="13094" xr:uid="{68BD7EF6-262D-42DA-A951-04AB93412C5E}"/>
    <cellStyle name="Nota 4 2 2 6 3" xfId="13095" xr:uid="{B3D105D1-7415-4EC0-A852-A0994406F01D}"/>
    <cellStyle name="Nota 4 2 2 7" xfId="13096" xr:uid="{3C727932-4A43-42E9-9825-22B75410EE63}"/>
    <cellStyle name="Nota 4 2 3" xfId="13097" xr:uid="{E35F9719-B8DB-4EA1-938D-760EC99185AF}"/>
    <cellStyle name="Nota 4 2 3 2" xfId="13098" xr:uid="{346DFDFF-5558-4330-AF8B-C60C06CDD2A1}"/>
    <cellStyle name="Nota 4 2 3 2 2" xfId="13099" xr:uid="{E178BC24-4A15-43E1-B41E-83298CCCA119}"/>
    <cellStyle name="Nota 4 2 3 2 2 2" xfId="13100" xr:uid="{C26AC6F0-6B79-4340-B028-5AB89027FD41}"/>
    <cellStyle name="Nota 4 2 3 2 2 2 2" xfId="13101" xr:uid="{8D18E307-35BA-415F-8459-E4D2B3E33768}"/>
    <cellStyle name="Nota 4 2 3 2 2 2 2 2" xfId="13102" xr:uid="{B0574722-1BF9-4459-97E2-66AF01934DCD}"/>
    <cellStyle name="Nota 4 2 3 2 2 2 3" xfId="13103" xr:uid="{6B76C379-9255-4517-9B41-A6F5E26CFE6C}"/>
    <cellStyle name="Nota 4 2 3 2 2 3" xfId="13104" xr:uid="{8E959205-C566-4BF6-8DAC-D7CBEC26D40A}"/>
    <cellStyle name="Nota 4 2 3 2 2 3 2" xfId="13105" xr:uid="{3EFF91D0-EF5B-4389-B3F1-D1E2DDBA4A80}"/>
    <cellStyle name="Nota 4 2 3 2 2 3 2 2" xfId="13106" xr:uid="{6502468F-6364-431B-B68E-AD11E58A19AD}"/>
    <cellStyle name="Nota 4 2 3 2 2 3 3" xfId="13107" xr:uid="{CA8CEB82-015C-4336-BB83-C40297D64C6B}"/>
    <cellStyle name="Nota 4 2 3 2 2 4" xfId="13108" xr:uid="{C4C13AF7-75DD-4512-B3C2-1B64254E2C89}"/>
    <cellStyle name="Nota 4 2 3 2 3" xfId="13109" xr:uid="{F9834E81-9C94-466A-AAC0-6D4A0F789A17}"/>
    <cellStyle name="Nota 4 2 3 2 3 2" xfId="13110" xr:uid="{6B7EEAFD-22B7-43A5-ACB3-8C9709A99D01}"/>
    <cellStyle name="Nota 4 2 3 2 3 2 2" xfId="13111" xr:uid="{4A27B904-8683-42B4-9A1B-C8F872F10285}"/>
    <cellStyle name="Nota 4 2 3 2 3 3" xfId="13112" xr:uid="{617B1D94-C72B-4486-9125-6DE16CC02E85}"/>
    <cellStyle name="Nota 4 2 3 2 4" xfId="13113" xr:uid="{EDFA5269-77AF-453D-AACA-7858093F3A23}"/>
    <cellStyle name="Nota 4 2 3 2 4 2" xfId="13114" xr:uid="{0E45B0BD-033A-4B1B-A592-639CF8AE9C6C}"/>
    <cellStyle name="Nota 4 2 3 2 4 2 2" xfId="13115" xr:uid="{7BBB5EC9-9B5F-4FED-A3CB-18B132688F9B}"/>
    <cellStyle name="Nota 4 2 3 2 4 3" xfId="13116" xr:uid="{F70D6397-6CE9-43CA-A485-242858683B27}"/>
    <cellStyle name="Nota 4 2 3 2 5" xfId="13117" xr:uid="{5BE1B3FE-173F-413B-8291-FBCAEE018CB0}"/>
    <cellStyle name="Nota 4 2 3 3" xfId="13118" xr:uid="{924EEC53-0CAA-4B0B-9968-9A930585DF89}"/>
    <cellStyle name="Nota 4 2 3 3 2" xfId="13119" xr:uid="{BB30DB78-58F4-4BB9-9ADF-7F5CB1AF9CCE}"/>
    <cellStyle name="Nota 4 2 3 3 2 2" xfId="13120" xr:uid="{2C0555EA-FFEE-40F2-8834-165C0FEF0C25}"/>
    <cellStyle name="Nota 4 2 3 3 2 2 2" xfId="13121" xr:uid="{ADCD5309-4D3A-43A3-8412-F45D4CB8B971}"/>
    <cellStyle name="Nota 4 2 3 3 2 3" xfId="13122" xr:uid="{CFD87373-FD0E-4065-AF52-753209E48FC0}"/>
    <cellStyle name="Nota 4 2 3 3 3" xfId="13123" xr:uid="{AE70082D-9297-44B8-B008-764652A378FE}"/>
    <cellStyle name="Nota 4 2 3 3 3 2" xfId="13124" xr:uid="{CDFAB9A2-034A-49D7-A07C-260F9072FFF5}"/>
    <cellStyle name="Nota 4 2 3 3 3 2 2" xfId="13125" xr:uid="{9C7F0D7F-306D-4021-89FB-D68469F56F35}"/>
    <cellStyle name="Nota 4 2 3 3 3 3" xfId="13126" xr:uid="{AB9EAAF0-9DBD-40F6-AD3E-91C695DA1E87}"/>
    <cellStyle name="Nota 4 2 3 3 4" xfId="13127" xr:uid="{8E6F85E6-F97B-4994-8531-F9B93D8F038A}"/>
    <cellStyle name="Nota 4 2 3 4" xfId="13128" xr:uid="{2CE29FD5-C295-4508-8E88-11254505FCC9}"/>
    <cellStyle name="Nota 4 2 3 4 2" xfId="13129" xr:uid="{6D20F533-3A29-4B31-8470-B938E71BB8E1}"/>
    <cellStyle name="Nota 4 2 3 4 2 2" xfId="13130" xr:uid="{CB1B7205-5616-497F-8C0C-C8CF32663009}"/>
    <cellStyle name="Nota 4 2 3 4 3" xfId="13131" xr:uid="{DB28DB7D-3E80-49CA-B670-5045086D7A11}"/>
    <cellStyle name="Nota 4 2 3 5" xfId="13132" xr:uid="{42CEC114-6006-434B-8514-9458380BECF7}"/>
    <cellStyle name="Nota 4 2 3 5 2" xfId="13133" xr:uid="{A435607B-3567-4DF9-91D5-695486CFDF4D}"/>
    <cellStyle name="Nota 4 2 3 5 2 2" xfId="13134" xr:uid="{B71AE5B0-F6B2-421A-9153-31935AFD739D}"/>
    <cellStyle name="Nota 4 2 3 5 3" xfId="13135" xr:uid="{DF25F86D-9CFE-4E2D-A733-1C7CF2093DFE}"/>
    <cellStyle name="Nota 4 2 3 6" xfId="13136" xr:uid="{3C990406-3F85-4500-895C-C57DA88A0430}"/>
    <cellStyle name="Nota 4 2 4" xfId="13137" xr:uid="{C7C63F0B-A32C-43DF-A229-BFDA522F23AF}"/>
    <cellStyle name="Nota 4 2 4 2" xfId="13138" xr:uid="{00F00A4C-CE03-40AC-B354-F74291A60A0F}"/>
    <cellStyle name="Nota 4 2 4 2 2" xfId="13139" xr:uid="{3084BEE4-443F-48C1-8822-ABE075D23667}"/>
    <cellStyle name="Nota 4 2 4 2 2 2" xfId="13140" xr:uid="{46730C03-3938-4C35-9A09-E32F95869EC7}"/>
    <cellStyle name="Nota 4 2 4 2 2 2 2" xfId="13141" xr:uid="{9C1E043C-A308-4640-A439-58D8A6C9A232}"/>
    <cellStyle name="Nota 4 2 4 2 2 3" xfId="13142" xr:uid="{5CA27DE3-A535-4998-B6A7-115F409A15AE}"/>
    <cellStyle name="Nota 4 2 4 2 3" xfId="13143" xr:uid="{77F57F09-5D26-42B7-A3FB-905D25BD6FD6}"/>
    <cellStyle name="Nota 4 2 4 2 3 2" xfId="13144" xr:uid="{F31CA39A-7576-4ACA-8D1C-AF5001DA74C1}"/>
    <cellStyle name="Nota 4 2 4 2 3 2 2" xfId="13145" xr:uid="{5D62A671-401D-42AC-8811-92E5F1EAD3FC}"/>
    <cellStyle name="Nota 4 2 4 2 3 3" xfId="13146" xr:uid="{AA26E55E-8217-40F5-BBCB-CF47E9A54212}"/>
    <cellStyle name="Nota 4 2 4 2 4" xfId="13147" xr:uid="{E4949675-8EEB-4649-B5CC-A5E2DE3F2829}"/>
    <cellStyle name="Nota 4 2 4 3" xfId="13148" xr:uid="{7342192F-AA30-46A6-89C9-C1542C6625B8}"/>
    <cellStyle name="Nota 4 2 4 3 2" xfId="13149" xr:uid="{6FBAECE7-09F9-4EFB-9776-0C1A63F854D1}"/>
    <cellStyle name="Nota 4 2 4 3 2 2" xfId="13150" xr:uid="{098BA82E-400C-42F7-9EBA-65D9EB366A96}"/>
    <cellStyle name="Nota 4 2 4 3 3" xfId="13151" xr:uid="{10EFEF1E-2572-408B-88DE-8A1F6B36C188}"/>
    <cellStyle name="Nota 4 2 4 4" xfId="13152" xr:uid="{5F6A6B0A-0C4E-47A6-923C-F683021CD6FB}"/>
    <cellStyle name="Nota 4 2 4 4 2" xfId="13153" xr:uid="{88BA6BE9-817F-45BA-9A34-5D72A6595FD0}"/>
    <cellStyle name="Nota 4 2 4 4 2 2" xfId="13154" xr:uid="{657EB7D7-2B87-47D1-8ECD-69FD720E6E79}"/>
    <cellStyle name="Nota 4 2 4 4 3" xfId="13155" xr:uid="{9CE95692-EC87-479F-992B-5755018AAAF8}"/>
    <cellStyle name="Nota 4 2 4 5" xfId="13156" xr:uid="{DEA6669D-DF9F-499B-B0EF-096E8247D596}"/>
    <cellStyle name="Nota 4 2 5" xfId="13157" xr:uid="{C6CB0B46-4FCD-4DD0-912F-85BE7DC9E797}"/>
    <cellStyle name="Nota 4 2 5 2" xfId="13158" xr:uid="{DF6F9C94-4AE0-4AE2-8196-C761D859D8C5}"/>
    <cellStyle name="Nota 4 2 5 2 2" xfId="13159" xr:uid="{B0C9D120-47E7-4D73-A6F2-00E78FADE8B1}"/>
    <cellStyle name="Nota 4 2 5 2 2 2" xfId="13160" xr:uid="{0E757FF0-82C1-41A9-8923-638F4ED3A020}"/>
    <cellStyle name="Nota 4 2 5 2 3" xfId="13161" xr:uid="{54E5DCE8-15AF-4873-9C00-910A79D0E5E4}"/>
    <cellStyle name="Nota 4 2 5 3" xfId="13162" xr:uid="{6CFE39C0-7B9C-49C9-9935-5C1217846BFC}"/>
    <cellStyle name="Nota 4 2 5 3 2" xfId="13163" xr:uid="{6F19FEAA-2E46-4C06-AEC4-5177E30BE05A}"/>
    <cellStyle name="Nota 4 2 5 3 2 2" xfId="13164" xr:uid="{32A6BB42-FB87-4867-BD29-29F5B94EB54C}"/>
    <cellStyle name="Nota 4 2 5 3 3" xfId="13165" xr:uid="{78212EA6-EC7E-4F9D-BA88-19BD080528FE}"/>
    <cellStyle name="Nota 4 2 5 4" xfId="13166" xr:uid="{A9A2A779-7A2F-4D2B-92E3-8AFAD2F2759C}"/>
    <cellStyle name="Nota 4 2 6" xfId="13167" xr:uid="{91C76444-BE07-4D0D-812D-3EB3D472EAE9}"/>
    <cellStyle name="Nota 4 2 6 2" xfId="13168" xr:uid="{39095A96-359A-48CA-8ED5-D87C598544C4}"/>
    <cellStyle name="Nota 4 2 6 2 2" xfId="13169" xr:uid="{D288D9D2-B73D-4C86-BB63-50A37D30FE16}"/>
    <cellStyle name="Nota 4 2 6 3" xfId="13170" xr:uid="{46BD612E-E099-4705-B64C-81A1EE86B0ED}"/>
    <cellStyle name="Nota 4 2 7" xfId="13171" xr:uid="{AC0D107B-352F-45A2-B772-5BD6B687D80D}"/>
    <cellStyle name="Nota 4 2 7 2" xfId="13172" xr:uid="{EE96EE15-D6EC-43EC-ADF1-98166F62E103}"/>
    <cellStyle name="Nota 4 2 7 2 2" xfId="13173" xr:uid="{6CE01649-9037-411D-B9AC-479136283752}"/>
    <cellStyle name="Nota 4 2 7 3" xfId="13174" xr:uid="{3FA7EA24-3681-41CB-8C99-9324ADF9CD30}"/>
    <cellStyle name="Nota 4 2 8" xfId="13175" xr:uid="{250E539B-421A-4F83-941F-6F258C4115C8}"/>
    <cellStyle name="Nota 4 3" xfId="13176" xr:uid="{79307019-04A6-454F-9D36-31C7EE27AD8E}"/>
    <cellStyle name="Nota 4 3 2" xfId="13177" xr:uid="{8BFE12E5-13DE-4224-A590-C9C4D2C405DB}"/>
    <cellStyle name="Nota 4 3 2 2" xfId="13178" xr:uid="{10E9A8C1-A7B2-49F4-AE01-E5E655BAECD3}"/>
    <cellStyle name="Nota 4 3 2 2 2" xfId="13179" xr:uid="{8D1EA94F-24A7-42C5-A47B-A982800635C2}"/>
    <cellStyle name="Nota 4 3 2 2 2 2" xfId="13180" xr:uid="{D00C94FF-BAC4-48DC-B690-913741F8FFEF}"/>
    <cellStyle name="Nota 4 3 2 2 2 2 2" xfId="13181" xr:uid="{C3546964-3C03-46DE-9067-17BA6E532326}"/>
    <cellStyle name="Nota 4 3 2 2 2 2 2 2" xfId="13182" xr:uid="{BC12A09B-75D0-4BD4-9C8C-BE329EAF7214}"/>
    <cellStyle name="Nota 4 3 2 2 2 2 3" xfId="13183" xr:uid="{9DAC6DE6-D7A8-4C5F-962D-25D6B6EF50C0}"/>
    <cellStyle name="Nota 4 3 2 2 2 3" xfId="13184" xr:uid="{E135432F-12F7-4B36-84F1-9B5A8AA44387}"/>
    <cellStyle name="Nota 4 3 2 2 2 3 2" xfId="13185" xr:uid="{FFBCE74F-96EE-4316-B2C0-B248985E8905}"/>
    <cellStyle name="Nota 4 3 2 2 2 3 2 2" xfId="13186" xr:uid="{4C072A74-88BD-48C1-A2CB-3B8208099DE9}"/>
    <cellStyle name="Nota 4 3 2 2 2 3 3" xfId="13187" xr:uid="{55CE3905-5476-4F27-BCBA-8C6D24CA0C84}"/>
    <cellStyle name="Nota 4 3 2 2 2 4" xfId="13188" xr:uid="{616FC1B9-3560-4E98-B43E-B8B4DDE14A60}"/>
    <cellStyle name="Nota 4 3 2 2 3" xfId="13189" xr:uid="{7770B67D-44D2-47B3-8A0D-96142349C504}"/>
    <cellStyle name="Nota 4 3 2 2 3 2" xfId="13190" xr:uid="{6645DAD7-D229-4706-BDD4-EB1C2BA94DEF}"/>
    <cellStyle name="Nota 4 3 2 2 3 2 2" xfId="13191" xr:uid="{D05B63D9-D356-4A8C-99F9-195449F9E16A}"/>
    <cellStyle name="Nota 4 3 2 2 3 3" xfId="13192" xr:uid="{C7056FD5-7320-4A5C-A941-09CDBAF0CEF8}"/>
    <cellStyle name="Nota 4 3 2 2 4" xfId="13193" xr:uid="{10E69BDC-BC6D-448E-868F-2F08228D4048}"/>
    <cellStyle name="Nota 4 3 2 2 4 2" xfId="13194" xr:uid="{13961A68-AF20-41EC-BB36-07E19B97976B}"/>
    <cellStyle name="Nota 4 3 2 2 4 2 2" xfId="13195" xr:uid="{6FF82E44-7D59-4A8E-962D-558ABFDD2C61}"/>
    <cellStyle name="Nota 4 3 2 2 4 3" xfId="13196" xr:uid="{B9825780-94E0-4691-BC6A-2A82501B7BE9}"/>
    <cellStyle name="Nota 4 3 2 2 5" xfId="13197" xr:uid="{9FD7E346-18BF-4B87-A863-09607C92AF4A}"/>
    <cellStyle name="Nota 4 3 2 3" xfId="13198" xr:uid="{CEB287CD-D101-4133-ADFF-0B9E1B4D4F83}"/>
    <cellStyle name="Nota 4 3 2 3 2" xfId="13199" xr:uid="{2E07CCAA-A1C1-448B-9C14-C58440A8C2D8}"/>
    <cellStyle name="Nota 4 3 2 3 2 2" xfId="13200" xr:uid="{8AD8205B-75EF-4016-A3DA-5F725E78BC69}"/>
    <cellStyle name="Nota 4 3 2 3 2 2 2" xfId="13201" xr:uid="{1CA31E9F-FA6A-4023-B505-97632E9B1C7A}"/>
    <cellStyle name="Nota 4 3 2 3 2 3" xfId="13202" xr:uid="{A2CCC21B-D248-48F9-9D81-2DD73B8B99F4}"/>
    <cellStyle name="Nota 4 3 2 3 3" xfId="13203" xr:uid="{0B0CCF99-37B0-47C3-8BFB-184503CE95B4}"/>
    <cellStyle name="Nota 4 3 2 3 3 2" xfId="13204" xr:uid="{AD2C916D-660A-493B-BD9E-581C4AB9FE29}"/>
    <cellStyle name="Nota 4 3 2 3 3 2 2" xfId="13205" xr:uid="{181C51FC-FF7D-45BC-9F9C-A9FAE4806C8F}"/>
    <cellStyle name="Nota 4 3 2 3 3 3" xfId="13206" xr:uid="{CF170740-45AC-4180-9B61-91359AD58CF9}"/>
    <cellStyle name="Nota 4 3 2 3 4" xfId="13207" xr:uid="{4862F308-B770-419D-B0AA-B45EF2AD90A6}"/>
    <cellStyle name="Nota 4 3 2 4" xfId="13208" xr:uid="{61BDA8CD-F3BD-4F94-A362-DB16CD809F4F}"/>
    <cellStyle name="Nota 4 3 2 4 2" xfId="13209" xr:uid="{A1DCC967-DF90-4D4A-BA10-AD3A5F58539C}"/>
    <cellStyle name="Nota 4 3 2 4 2 2" xfId="13210" xr:uid="{A1B58F04-A24C-4FF0-9B30-A8A727F29DC3}"/>
    <cellStyle name="Nota 4 3 2 4 3" xfId="13211" xr:uid="{0546209F-848A-42FE-B9D3-E98B7BBD5732}"/>
    <cellStyle name="Nota 4 3 2 5" xfId="13212" xr:uid="{5DE5D9B2-1E9E-4E96-96AB-B7D21F37B5A9}"/>
    <cellStyle name="Nota 4 3 2 5 2" xfId="13213" xr:uid="{1119FFA4-9D07-4C8A-AC72-5937D0E05413}"/>
    <cellStyle name="Nota 4 3 2 5 2 2" xfId="13214" xr:uid="{CF559232-C1B6-4AF4-9008-ABC8007A0AC2}"/>
    <cellStyle name="Nota 4 3 2 5 3" xfId="13215" xr:uid="{3D121944-F96F-416D-813C-49E29367A7EF}"/>
    <cellStyle name="Nota 4 3 2 6" xfId="13216" xr:uid="{314520B6-A82C-4849-9E9C-30811221B0AF}"/>
    <cellStyle name="Nota 4 3 3" xfId="13217" xr:uid="{F8ABA55F-B2DA-433A-BEFA-76EBF6A834CC}"/>
    <cellStyle name="Nota 4 3 3 2" xfId="13218" xr:uid="{84FFB6A1-CA85-4E5E-A243-F43921513243}"/>
    <cellStyle name="Nota 4 3 3 2 2" xfId="13219" xr:uid="{701A21FF-33B0-4E15-BF28-D79998A9F1AA}"/>
    <cellStyle name="Nota 4 3 3 2 2 2" xfId="13220" xr:uid="{265F6E4F-76FF-4188-8D38-59FC0CC63C15}"/>
    <cellStyle name="Nota 4 3 3 2 2 2 2" xfId="13221" xr:uid="{918AA90F-C6A3-4C19-B69F-01DF490D33B1}"/>
    <cellStyle name="Nota 4 3 3 2 2 3" xfId="13222" xr:uid="{E30259AE-64BB-49F1-B581-918244D898C6}"/>
    <cellStyle name="Nota 4 3 3 2 3" xfId="13223" xr:uid="{69EA8DE2-F2DF-435A-A22B-6CD880EAA087}"/>
    <cellStyle name="Nota 4 3 3 2 3 2" xfId="13224" xr:uid="{7BBD3A74-0168-4A10-BE6E-10572921C258}"/>
    <cellStyle name="Nota 4 3 3 2 3 2 2" xfId="13225" xr:uid="{AC416B26-EB1F-4408-A606-5B030116AFFA}"/>
    <cellStyle name="Nota 4 3 3 2 3 3" xfId="13226" xr:uid="{28F837B9-C33E-43F8-AA53-FBCEEDACD9BB}"/>
    <cellStyle name="Nota 4 3 3 2 4" xfId="13227" xr:uid="{5AD9A0F5-A3FD-4B59-8446-538EB3873338}"/>
    <cellStyle name="Nota 4 3 3 3" xfId="13228" xr:uid="{17C3F29C-D666-405E-90F0-21AE8318E384}"/>
    <cellStyle name="Nota 4 3 3 3 2" xfId="13229" xr:uid="{A6B04233-A1C6-4438-890A-B5A90E78C6EB}"/>
    <cellStyle name="Nota 4 3 3 3 2 2" xfId="13230" xr:uid="{10D883D4-048B-4C09-BE43-0F3B54DBC4DA}"/>
    <cellStyle name="Nota 4 3 3 3 3" xfId="13231" xr:uid="{2F442EFD-1041-42BF-B971-A224D0A9FBD8}"/>
    <cellStyle name="Nota 4 3 3 4" xfId="13232" xr:uid="{A1AF5091-150C-4DA9-A198-8F0F7690F9C9}"/>
    <cellStyle name="Nota 4 3 3 4 2" xfId="13233" xr:uid="{517194FA-5070-4232-9887-E2262F570CCC}"/>
    <cellStyle name="Nota 4 3 3 4 2 2" xfId="13234" xr:uid="{E76743BE-8298-48EA-B2BC-4451CB24595D}"/>
    <cellStyle name="Nota 4 3 3 4 3" xfId="13235" xr:uid="{404D73D7-48ED-426A-9D19-399600A7F44D}"/>
    <cellStyle name="Nota 4 3 3 5" xfId="13236" xr:uid="{0B4146D6-FAE8-4E38-BC57-ECDBC7C39573}"/>
    <cellStyle name="Nota 4 3 4" xfId="13237" xr:uid="{781FA6E1-80E0-4BEF-AEB0-C77203BFA89C}"/>
    <cellStyle name="Nota 4 3 4 2" xfId="13238" xr:uid="{A664A701-2083-41AF-8070-92ABCC3B9A6F}"/>
    <cellStyle name="Nota 4 3 4 2 2" xfId="13239" xr:uid="{D8E3A6C8-53D3-4276-820E-97DDB6958092}"/>
    <cellStyle name="Nota 4 3 4 2 2 2" xfId="13240" xr:uid="{AB2CDE8F-5C05-49BC-977F-2AB689B72B0F}"/>
    <cellStyle name="Nota 4 3 4 2 3" xfId="13241" xr:uid="{115B75B1-5CCE-408F-BEAD-E3DE1C26F71A}"/>
    <cellStyle name="Nota 4 3 4 3" xfId="13242" xr:uid="{D1CD42DB-64E8-4F6B-8D5C-A2F1C88768BC}"/>
    <cellStyle name="Nota 4 3 4 3 2" xfId="13243" xr:uid="{3210CB5C-8E46-4685-9F31-5F2058E213D6}"/>
    <cellStyle name="Nota 4 3 4 3 2 2" xfId="13244" xr:uid="{05532BC6-BA5B-4927-9EE0-51C17AD2F223}"/>
    <cellStyle name="Nota 4 3 4 3 3" xfId="13245" xr:uid="{1FFCD488-93A1-4679-ABA0-4CB488CA47ED}"/>
    <cellStyle name="Nota 4 3 4 4" xfId="13246" xr:uid="{98F57204-15EB-4E78-8865-208F9F2A66A2}"/>
    <cellStyle name="Nota 4 3 5" xfId="13247" xr:uid="{2A7A3619-90F0-460D-9B5B-F81FC176DC57}"/>
    <cellStyle name="Nota 4 3 5 2" xfId="13248" xr:uid="{719AAE86-73DC-4B08-9BDE-E6EF78B79A14}"/>
    <cellStyle name="Nota 4 3 5 2 2" xfId="13249" xr:uid="{1A9B6563-4716-453B-B3CF-0514A2D1F620}"/>
    <cellStyle name="Nota 4 3 5 3" xfId="13250" xr:uid="{18D0F1D3-9E1D-4615-82C3-1D87A3548DAC}"/>
    <cellStyle name="Nota 4 3 6" xfId="13251" xr:uid="{EF7BF4BA-6B04-46BC-80DB-33432E5B086E}"/>
    <cellStyle name="Nota 4 3 6 2" xfId="13252" xr:uid="{6E2266C7-1AB9-4771-9411-F6B6A180A547}"/>
    <cellStyle name="Nota 4 3 6 2 2" xfId="13253" xr:uid="{3874E2A6-A3B1-4156-8588-B050F1EDF0CE}"/>
    <cellStyle name="Nota 4 3 6 3" xfId="13254" xr:uid="{46AA2B5D-4C45-4627-B54A-ACBA1FB8FCE1}"/>
    <cellStyle name="Nota 4 3 7" xfId="13255" xr:uid="{134AA557-D61B-4B85-AC96-7B60827609D0}"/>
    <cellStyle name="Nota 4 4" xfId="13256" xr:uid="{4E3BD0B5-4947-4782-86FA-255ED1989ED8}"/>
    <cellStyle name="Nota 4 4 2" xfId="13257" xr:uid="{D6B5DAF3-9B02-4ADD-AF78-09B7147B0DB9}"/>
    <cellStyle name="Nota 4 4 2 2" xfId="13258" xr:uid="{62107842-1228-4375-9720-D629254F898D}"/>
    <cellStyle name="Nota 4 4 2 2 2" xfId="13259" xr:uid="{8E9E5BCA-7B44-4EB0-A16B-52EAEF56F5A1}"/>
    <cellStyle name="Nota 4 4 2 2 2 2" xfId="13260" xr:uid="{6FE6D604-F035-4C25-85C9-0BAD62DFBC74}"/>
    <cellStyle name="Nota 4 4 2 2 2 2 2" xfId="13261" xr:uid="{8E2A7198-8470-4CC3-A7A4-516CA8202A09}"/>
    <cellStyle name="Nota 4 4 2 2 2 3" xfId="13262" xr:uid="{C5E5F279-0655-4F90-8110-8D8755EF567B}"/>
    <cellStyle name="Nota 4 4 2 2 3" xfId="13263" xr:uid="{306F5E06-96D7-4F27-8B0F-01D239ACFBB1}"/>
    <cellStyle name="Nota 4 4 2 2 3 2" xfId="13264" xr:uid="{0B86277E-51B3-4776-A07E-40C9C768C069}"/>
    <cellStyle name="Nota 4 4 2 2 3 2 2" xfId="13265" xr:uid="{ABF052A8-6CD3-4666-936A-9FFFD260DBF9}"/>
    <cellStyle name="Nota 4 4 2 2 3 3" xfId="13266" xr:uid="{952FDB7E-60C6-479E-9566-0FDE98514A73}"/>
    <cellStyle name="Nota 4 4 2 2 4" xfId="13267" xr:uid="{D851516B-4AC4-4950-9A2D-72D4A11D39CE}"/>
    <cellStyle name="Nota 4 4 2 3" xfId="13268" xr:uid="{F7E0EB47-BF13-4E9B-9333-09A72CC9F0CA}"/>
    <cellStyle name="Nota 4 4 2 3 2" xfId="13269" xr:uid="{2B26A3D6-D231-4637-813F-57C368D2A886}"/>
    <cellStyle name="Nota 4 4 2 3 2 2" xfId="13270" xr:uid="{CFC03B49-69D0-4398-852A-9BAD87AAEF7C}"/>
    <cellStyle name="Nota 4 4 2 3 3" xfId="13271" xr:uid="{293C1662-25FC-4242-A513-AC6A03D16110}"/>
    <cellStyle name="Nota 4 4 2 4" xfId="13272" xr:uid="{77551F4F-1943-4F17-93D8-D359E8A4D69F}"/>
    <cellStyle name="Nota 4 4 2 4 2" xfId="13273" xr:uid="{A6A9573B-945E-43FD-924E-9B5233F88787}"/>
    <cellStyle name="Nota 4 4 2 4 2 2" xfId="13274" xr:uid="{C2EB658D-C2BB-4808-A1CA-C4EE61D3479D}"/>
    <cellStyle name="Nota 4 4 2 4 3" xfId="13275" xr:uid="{9F7E33AA-D944-445B-BAE8-990AD1227294}"/>
    <cellStyle name="Nota 4 4 2 5" xfId="13276" xr:uid="{C13133A2-AFEE-4CF3-8D94-FB777CA979CD}"/>
    <cellStyle name="Nota 4 4 3" xfId="13277" xr:uid="{D25A30E3-09A2-499A-AE23-071565DD0513}"/>
    <cellStyle name="Nota 4 4 3 2" xfId="13278" xr:uid="{A2DC424A-4853-431C-A7D5-ADEBA836413B}"/>
    <cellStyle name="Nota 4 4 3 2 2" xfId="13279" xr:uid="{1641D765-54C7-481E-9E39-B5CDEFD6B26D}"/>
    <cellStyle name="Nota 4 4 3 2 2 2" xfId="13280" xr:uid="{34AD12A8-C2C7-4853-A17A-E73AC4E8C40B}"/>
    <cellStyle name="Nota 4 4 3 2 3" xfId="13281" xr:uid="{36285502-80FB-420D-A1DF-309334FC4CC6}"/>
    <cellStyle name="Nota 4 4 3 3" xfId="13282" xr:uid="{8133F09F-4EE2-40FF-A91B-94C463BF6E5A}"/>
    <cellStyle name="Nota 4 4 3 3 2" xfId="13283" xr:uid="{084897E8-B730-4D1A-BC63-E045863BCC7A}"/>
    <cellStyle name="Nota 4 4 3 3 2 2" xfId="13284" xr:uid="{FFC6F77A-3AF1-4669-9E22-5FE0046ED026}"/>
    <cellStyle name="Nota 4 4 3 3 3" xfId="13285" xr:uid="{1A17F9FA-3FC3-4E31-98F6-79E911166B70}"/>
    <cellStyle name="Nota 4 4 3 4" xfId="13286" xr:uid="{514D5995-E2C9-47A6-B614-3EFD7EDA4824}"/>
    <cellStyle name="Nota 4 4 4" xfId="13287" xr:uid="{D6C87E42-E901-4235-9727-ECA102DEC626}"/>
    <cellStyle name="Nota 4 4 4 2" xfId="13288" xr:uid="{BC598653-0680-4F24-ACEE-238DFCF6AD27}"/>
    <cellStyle name="Nota 4 4 4 2 2" xfId="13289" xr:uid="{51557079-B45D-4A25-AF3E-07D262125FAA}"/>
    <cellStyle name="Nota 4 4 4 3" xfId="13290" xr:uid="{400CFB7C-EE85-4C42-AAF1-0D37908DA5E8}"/>
    <cellStyle name="Nota 4 4 5" xfId="13291" xr:uid="{F7C20B33-4D13-4542-BB2C-09F74AE669CD}"/>
    <cellStyle name="Nota 4 4 5 2" xfId="13292" xr:uid="{18C3C965-DD0D-47FE-948B-85ADC4D048DE}"/>
    <cellStyle name="Nota 4 4 5 2 2" xfId="13293" xr:uid="{A6921284-1401-4CA0-9CD0-A691BF669A5D}"/>
    <cellStyle name="Nota 4 4 5 3" xfId="13294" xr:uid="{90BA956C-9BAC-4536-8D80-DC4851FB37CA}"/>
    <cellStyle name="Nota 4 4 6" xfId="13295" xr:uid="{DA6191AA-E080-4B0D-B0D5-3F875A72739A}"/>
    <cellStyle name="Nota 4 5" xfId="13296" xr:uid="{70965FCA-F4E4-44CE-9AC1-61D22D7F8DBC}"/>
    <cellStyle name="Nota 4 5 2" xfId="13297" xr:uid="{6C509B1C-8B9B-45B8-AD26-4BDFF5ED37F2}"/>
    <cellStyle name="Nota 4 5 2 2" xfId="13298" xr:uid="{F85FEEF7-FCE9-478F-9489-EA60B90C123C}"/>
    <cellStyle name="Nota 4 5 2 2 2" xfId="13299" xr:uid="{E36D9A03-C7A0-422E-AB75-81D1F808A82E}"/>
    <cellStyle name="Nota 4 5 2 2 2 2" xfId="13300" xr:uid="{0E19CCB0-FD82-4973-8241-34618A3D38D5}"/>
    <cellStyle name="Nota 4 5 2 2 3" xfId="13301" xr:uid="{5316B321-5303-4E5B-9A06-824767809B61}"/>
    <cellStyle name="Nota 4 5 2 3" xfId="13302" xr:uid="{974EDC9B-7EA3-472B-AD41-57C9A1DE4623}"/>
    <cellStyle name="Nota 4 5 2 3 2" xfId="13303" xr:uid="{96729900-4AEF-4C13-A278-A088DF5C6E43}"/>
    <cellStyle name="Nota 4 5 2 3 2 2" xfId="13304" xr:uid="{1F44AB20-95CB-4FD0-A7A6-A42C1AE6AB7F}"/>
    <cellStyle name="Nota 4 5 2 3 3" xfId="13305" xr:uid="{EDDDF85E-5E91-4961-81E4-4953D2EB34D2}"/>
    <cellStyle name="Nota 4 5 2 4" xfId="13306" xr:uid="{2C822047-18DF-4766-8DA0-30655D7E7C7A}"/>
    <cellStyle name="Nota 4 5 3" xfId="13307" xr:uid="{8BCB9F53-4703-4E05-9E71-6F27074D979B}"/>
    <cellStyle name="Nota 4 5 3 2" xfId="13308" xr:uid="{EF2B48D0-01B7-4459-84B5-C380A4F7EE15}"/>
    <cellStyle name="Nota 4 5 3 2 2" xfId="13309" xr:uid="{922B65DE-FFDC-4D27-ACEA-0CF384AB10A1}"/>
    <cellStyle name="Nota 4 5 3 3" xfId="13310" xr:uid="{40007A75-A532-4BE4-A136-D69D973E750F}"/>
    <cellStyle name="Nota 4 5 4" xfId="13311" xr:uid="{12F23D71-E720-4EBF-B91E-8A48A76DCB6F}"/>
    <cellStyle name="Nota 4 5 4 2" xfId="13312" xr:uid="{ED452551-F046-4566-AB9B-781CB77476C4}"/>
    <cellStyle name="Nota 4 5 4 2 2" xfId="13313" xr:uid="{5B95EDEB-1F62-4DCA-B825-C481493AF50B}"/>
    <cellStyle name="Nota 4 5 4 3" xfId="13314" xr:uid="{F8027558-C499-4221-8B2C-F87B0865706D}"/>
    <cellStyle name="Nota 4 5 5" xfId="13315" xr:uid="{E78E0080-678E-4AA1-9C53-62254DFE0EF8}"/>
    <cellStyle name="Nota 4 6" xfId="13316" xr:uid="{EB5E5A16-13B2-438E-A8BA-8C821913B9CF}"/>
    <cellStyle name="Nota 4 6 2" xfId="13317" xr:uid="{4DF2F2E1-4268-4A3E-A39C-24674B1005AA}"/>
    <cellStyle name="Nota 4 6 2 2" xfId="13318" xr:uid="{6F7A6BC8-89E8-4483-8C3D-F08F72309B59}"/>
    <cellStyle name="Nota 4 6 2 2 2" xfId="13319" xr:uid="{2F9A8735-1F54-475F-AAFD-A5EC9A3E80C6}"/>
    <cellStyle name="Nota 4 6 2 3" xfId="13320" xr:uid="{DDDA4996-E5CD-4335-B6A3-CDA82B108583}"/>
    <cellStyle name="Nota 4 6 3" xfId="13321" xr:uid="{238EE542-F977-43FC-99A2-6A46BA68B9EA}"/>
    <cellStyle name="Nota 4 6 3 2" xfId="13322" xr:uid="{A1D20EF2-CCF4-4C31-A07C-8C4A0DAD95E1}"/>
    <cellStyle name="Nota 4 6 3 2 2" xfId="13323" xr:uid="{B4CD462F-6BBE-48C6-A7FB-4596F7CC6506}"/>
    <cellStyle name="Nota 4 6 3 3" xfId="13324" xr:uid="{826ED01D-CF43-47C1-A0B2-12AEA02E90B0}"/>
    <cellStyle name="Nota 4 6 4" xfId="13325" xr:uid="{BF1712FD-E795-475E-8BCA-8F47B297AC89}"/>
    <cellStyle name="Nota 4 7" xfId="13326" xr:uid="{57B42A8F-FCE7-4081-A677-10B63D4C79BA}"/>
    <cellStyle name="Nota 4 7 2" xfId="13327" xr:uid="{50E18520-982E-4815-9C02-725C33868009}"/>
    <cellStyle name="Nota 4 7 2 2" xfId="13328" xr:uid="{C58F3C6D-E1B8-44CB-A8A0-C1040168D68D}"/>
    <cellStyle name="Nota 4 7 3" xfId="13329" xr:uid="{C4842C19-DDF4-4924-B867-CDFC8D0AF10D}"/>
    <cellStyle name="Nota 4 8" xfId="13330" xr:uid="{5255093E-4A91-4B65-8211-A6C197697FA9}"/>
    <cellStyle name="Nota 4 8 2" xfId="13331" xr:uid="{B5041924-4182-4136-9B3E-753182976D38}"/>
    <cellStyle name="Nota 4 8 2 2" xfId="13332" xr:uid="{08F190BB-A23D-40D1-BE8E-7EF0F93CDEE3}"/>
    <cellStyle name="Nota 4 8 3" xfId="13333" xr:uid="{E6C60D4B-0330-4E87-B9F6-3DFE78D5CD7E}"/>
    <cellStyle name="Nota 5" xfId="1363" xr:uid="{49D25748-EE0B-42F8-9DF6-394ECD00D419}"/>
    <cellStyle name="Nota 5 2" xfId="13334" xr:uid="{C81A9C32-C7F3-4A9D-9184-920A9E673554}"/>
    <cellStyle name="Nota 5 2 2" xfId="13335" xr:uid="{9B9C7B8D-C5C7-45DF-AAA3-0F201C8A735F}"/>
    <cellStyle name="Nota 5 2 2 2" xfId="13336" xr:uid="{B58FFC57-FD20-47A5-B54C-8C79655A0909}"/>
    <cellStyle name="Nota 5 2 2 2 2" xfId="13337" xr:uid="{B4D0C045-D9D6-4A68-9357-E926E3DBB275}"/>
    <cellStyle name="Nota 5 2 2 2 2 2" xfId="13338" xr:uid="{870F9C20-CA2D-4519-BA97-A9C78B4F0C75}"/>
    <cellStyle name="Nota 5 2 2 2 2 2 2" xfId="13339" xr:uid="{BEA850AE-F949-4EFF-B023-BC5F7A52F5C1}"/>
    <cellStyle name="Nota 5 2 2 2 2 2 2 2" xfId="13340" xr:uid="{2BF367C2-0D44-486F-A69B-67C20E3ACD90}"/>
    <cellStyle name="Nota 5 2 2 2 2 2 2 2 2" xfId="13341" xr:uid="{7F4CB5F8-A5BA-45B9-90BC-58450188EEEE}"/>
    <cellStyle name="Nota 5 2 2 2 2 2 2 3" xfId="13342" xr:uid="{DFC691FE-AF34-42C7-9DA8-C418A52D3BD9}"/>
    <cellStyle name="Nota 5 2 2 2 2 2 3" xfId="13343" xr:uid="{E91DCB29-826B-4692-98DE-73124868A963}"/>
    <cellStyle name="Nota 5 2 2 2 2 2 3 2" xfId="13344" xr:uid="{BB42D589-FA86-4B88-B82F-AA07C0CB97A4}"/>
    <cellStyle name="Nota 5 2 2 2 2 2 3 2 2" xfId="13345" xr:uid="{D2E9AD7A-1830-4B90-B411-55DA0644E52B}"/>
    <cellStyle name="Nota 5 2 2 2 2 2 3 3" xfId="13346" xr:uid="{B135F38A-73DF-4383-8FE3-604831B8D694}"/>
    <cellStyle name="Nota 5 2 2 2 2 2 4" xfId="13347" xr:uid="{89D84745-E9BE-449B-9D94-0A5F41251549}"/>
    <cellStyle name="Nota 5 2 2 2 2 3" xfId="13348" xr:uid="{5CD5181E-6ED0-4957-8CFA-9EC7AA8D496B}"/>
    <cellStyle name="Nota 5 2 2 2 2 3 2" xfId="13349" xr:uid="{83D8A954-4040-4EC2-853E-CA12B3DC715A}"/>
    <cellStyle name="Nota 5 2 2 2 2 3 2 2" xfId="13350" xr:uid="{99B8D3B3-1B55-4EDF-9277-24C5E468F249}"/>
    <cellStyle name="Nota 5 2 2 2 2 3 3" xfId="13351" xr:uid="{6158C735-990D-4791-9DFC-8C32ECC13F05}"/>
    <cellStyle name="Nota 5 2 2 2 2 4" xfId="13352" xr:uid="{B6209090-F216-4AB5-A02A-5FA04D36D95D}"/>
    <cellStyle name="Nota 5 2 2 2 2 4 2" xfId="13353" xr:uid="{44E1A63A-B4D9-4D0D-860A-89DD00B7DE16}"/>
    <cellStyle name="Nota 5 2 2 2 2 4 2 2" xfId="13354" xr:uid="{6D7138C5-F5F0-4D6B-A3C9-BBCC3161707B}"/>
    <cellStyle name="Nota 5 2 2 2 2 4 3" xfId="13355" xr:uid="{4BE746D3-7EA8-4B34-A23E-F07C5F8A6355}"/>
    <cellStyle name="Nota 5 2 2 2 2 5" xfId="13356" xr:uid="{D70753E3-0E27-48DA-9905-D2876F762201}"/>
    <cellStyle name="Nota 5 2 2 2 3" xfId="13357" xr:uid="{679A97D5-D95B-440B-B739-040E43A732F6}"/>
    <cellStyle name="Nota 5 2 2 2 3 2" xfId="13358" xr:uid="{8C2F980B-1209-42B9-8EFA-CDB3E159546F}"/>
    <cellStyle name="Nota 5 2 2 2 3 2 2" xfId="13359" xr:uid="{B196B0D8-3CAD-454A-ABE6-D74B751C034B}"/>
    <cellStyle name="Nota 5 2 2 2 3 2 2 2" xfId="13360" xr:uid="{9EF11B1F-0F7D-4A4B-9935-EA259A85BEE1}"/>
    <cellStyle name="Nota 5 2 2 2 3 2 3" xfId="13361" xr:uid="{A8C7CF85-236F-4F32-8BB5-1F66D78AB1FE}"/>
    <cellStyle name="Nota 5 2 2 2 3 3" xfId="13362" xr:uid="{7D9C7387-F048-42B7-A139-7A78C92DC3A7}"/>
    <cellStyle name="Nota 5 2 2 2 3 3 2" xfId="13363" xr:uid="{76DBF531-BFFC-418A-B088-2D901821160F}"/>
    <cellStyle name="Nota 5 2 2 2 3 3 2 2" xfId="13364" xr:uid="{A404BD56-6762-43ED-9BA4-6FE6578341EA}"/>
    <cellStyle name="Nota 5 2 2 2 3 3 3" xfId="13365" xr:uid="{6840C431-6701-4A34-BEDA-881357D4E164}"/>
    <cellStyle name="Nota 5 2 2 2 3 4" xfId="13366" xr:uid="{711D6C19-E0EB-4D64-A4FF-BD41F4EBBA50}"/>
    <cellStyle name="Nota 5 2 2 2 4" xfId="13367" xr:uid="{68ACEB3B-85FA-4318-9AF4-B2D058C95DD1}"/>
    <cellStyle name="Nota 5 2 2 2 4 2" xfId="13368" xr:uid="{2C031E69-31A4-49FF-AE26-0DD03E6C7666}"/>
    <cellStyle name="Nota 5 2 2 2 4 2 2" xfId="13369" xr:uid="{BFE76D03-2BE6-4A32-B2AF-64BB3916EB1E}"/>
    <cellStyle name="Nota 5 2 2 2 4 3" xfId="13370" xr:uid="{8038204D-E64F-4C23-A5A2-64442FA15A0A}"/>
    <cellStyle name="Nota 5 2 2 2 5" xfId="13371" xr:uid="{EC53B51B-1C77-458E-BB36-2D9DE07E5F30}"/>
    <cellStyle name="Nota 5 2 2 2 5 2" xfId="13372" xr:uid="{64EA20B6-7092-4A6F-8C35-B459C387128C}"/>
    <cellStyle name="Nota 5 2 2 2 5 2 2" xfId="13373" xr:uid="{867D5E61-8019-4919-8D75-3476E976E18E}"/>
    <cellStyle name="Nota 5 2 2 2 5 3" xfId="13374" xr:uid="{8C826549-DD7B-40AD-9D2B-98B1795328F1}"/>
    <cellStyle name="Nota 5 2 2 2 6" xfId="13375" xr:uid="{351E43D3-D4A6-4F48-8FF6-3BB0165C5B2A}"/>
    <cellStyle name="Nota 5 2 2 3" xfId="13376" xr:uid="{DCB2AAEB-64FB-485A-8C9F-3166C8645C1B}"/>
    <cellStyle name="Nota 5 2 2 3 2" xfId="13377" xr:uid="{5DCE7799-BDE9-4699-BFE4-F86A43E9F6BC}"/>
    <cellStyle name="Nota 5 2 2 3 2 2" xfId="13378" xr:uid="{EF3F8064-15A6-4E37-B6D8-A014AD14FC62}"/>
    <cellStyle name="Nota 5 2 2 3 2 2 2" xfId="13379" xr:uid="{2FE4D8C3-4081-47AB-88BE-EABCA221FB57}"/>
    <cellStyle name="Nota 5 2 2 3 2 2 2 2" xfId="13380" xr:uid="{10392B12-C33A-4B96-A12A-4981DF8F6A82}"/>
    <cellStyle name="Nota 5 2 2 3 2 2 3" xfId="13381" xr:uid="{C65C5679-F765-407F-A8F3-405C87C8697D}"/>
    <cellStyle name="Nota 5 2 2 3 2 3" xfId="13382" xr:uid="{E3887665-0ECF-4635-9C7B-047ED265893B}"/>
    <cellStyle name="Nota 5 2 2 3 2 3 2" xfId="13383" xr:uid="{0343514C-D930-45D5-97AF-9E2558B03D17}"/>
    <cellStyle name="Nota 5 2 2 3 2 3 2 2" xfId="13384" xr:uid="{43481E28-134A-471F-90D0-67B0B37217A4}"/>
    <cellStyle name="Nota 5 2 2 3 2 3 3" xfId="13385" xr:uid="{9BEB9D1B-21A5-448F-874C-A68878E35425}"/>
    <cellStyle name="Nota 5 2 2 3 2 4" xfId="13386" xr:uid="{45133E91-5A57-4E05-88E5-A58F122512C4}"/>
    <cellStyle name="Nota 5 2 2 3 3" xfId="13387" xr:uid="{C7B2A402-E43A-4075-AFA8-344C1D7F44EC}"/>
    <cellStyle name="Nota 5 2 2 3 3 2" xfId="13388" xr:uid="{16F7500F-179F-4CF5-8DCD-ED47C567F31F}"/>
    <cellStyle name="Nota 5 2 2 3 3 2 2" xfId="13389" xr:uid="{B98EA5F4-8A23-4402-9BA6-AF336BDD4A42}"/>
    <cellStyle name="Nota 5 2 2 3 3 3" xfId="13390" xr:uid="{1A58A1DC-A677-4441-83FB-99CD220F8353}"/>
    <cellStyle name="Nota 5 2 2 3 4" xfId="13391" xr:uid="{5ADED277-6D8E-446D-8C1E-2F2B75BCB974}"/>
    <cellStyle name="Nota 5 2 2 3 4 2" xfId="13392" xr:uid="{B76F9416-3617-4938-9D7B-85E5E2D0748C}"/>
    <cellStyle name="Nota 5 2 2 3 4 2 2" xfId="13393" xr:uid="{07B78A81-015E-4B1A-A8D1-37865433D960}"/>
    <cellStyle name="Nota 5 2 2 3 4 3" xfId="13394" xr:uid="{6A72DA15-D2BC-4E2A-A734-5465F37263E8}"/>
    <cellStyle name="Nota 5 2 2 3 5" xfId="13395" xr:uid="{49ABEFF0-F39B-4E7F-ADF5-A617C3E7B8A7}"/>
    <cellStyle name="Nota 5 2 2 4" xfId="13396" xr:uid="{66916850-F548-4ADF-98A9-911396A32E38}"/>
    <cellStyle name="Nota 5 2 2 4 2" xfId="13397" xr:uid="{C75AA989-851C-4509-946E-8B62E75B20DE}"/>
    <cellStyle name="Nota 5 2 2 4 2 2" xfId="13398" xr:uid="{5F42802A-ADA0-4BC0-9529-96E2133A9377}"/>
    <cellStyle name="Nota 5 2 2 4 2 2 2" xfId="13399" xr:uid="{420F8D8F-39ED-41E4-A770-BDCEF57EB987}"/>
    <cellStyle name="Nota 5 2 2 4 2 3" xfId="13400" xr:uid="{0A908583-E55C-40D2-A091-3EBA524C7817}"/>
    <cellStyle name="Nota 5 2 2 4 3" xfId="13401" xr:uid="{A405DFDB-F11D-4D42-88AE-9F3A7737FDCC}"/>
    <cellStyle name="Nota 5 2 2 4 3 2" xfId="13402" xr:uid="{2E0FC582-7F16-407A-A570-A9DD3B62299B}"/>
    <cellStyle name="Nota 5 2 2 4 3 2 2" xfId="13403" xr:uid="{3CB44ACD-7C50-44D8-8C7F-5AE4F9AB9307}"/>
    <cellStyle name="Nota 5 2 2 4 3 3" xfId="13404" xr:uid="{4E02694D-F11F-4A3F-B503-B5AB72F5D6D8}"/>
    <cellStyle name="Nota 5 2 2 4 4" xfId="13405" xr:uid="{6B96772C-5A6F-4E62-9850-96F57440DA69}"/>
    <cellStyle name="Nota 5 2 2 5" xfId="13406" xr:uid="{BE2BB1CF-279C-4155-945B-ACB08E908C10}"/>
    <cellStyle name="Nota 5 2 2 5 2" xfId="13407" xr:uid="{9B14B2CD-DF12-4594-82EE-D692D6B0CE9C}"/>
    <cellStyle name="Nota 5 2 2 5 2 2" xfId="13408" xr:uid="{7F7F35AD-251E-4439-B60B-764882517A72}"/>
    <cellStyle name="Nota 5 2 2 5 3" xfId="13409" xr:uid="{2529916B-8998-48C9-9850-241249E20687}"/>
    <cellStyle name="Nota 5 2 2 6" xfId="13410" xr:uid="{C1053881-C0F2-4BA5-B149-EA0A3E8C5883}"/>
    <cellStyle name="Nota 5 2 2 6 2" xfId="13411" xr:uid="{237D1E45-BDC6-4BE5-92C6-D0A2A5250114}"/>
    <cellStyle name="Nota 5 2 2 6 2 2" xfId="13412" xr:uid="{4A0B9304-F7E4-4703-90EA-044A78E8EFAD}"/>
    <cellStyle name="Nota 5 2 2 6 3" xfId="13413" xr:uid="{26E24243-8F3F-477B-9DE8-3792C705A124}"/>
    <cellStyle name="Nota 5 2 2 7" xfId="13414" xr:uid="{E9824910-12A1-4220-90FC-1612EC4D2F1B}"/>
    <cellStyle name="Nota 5 2 3" xfId="13415" xr:uid="{ED418A6C-09AA-4C8E-B69A-0AB652EBD936}"/>
    <cellStyle name="Nota 5 2 3 2" xfId="13416" xr:uid="{03D3C175-35E5-4997-B5AC-E92140912C17}"/>
    <cellStyle name="Nota 5 2 3 2 2" xfId="13417" xr:uid="{0BCDD15E-B71C-4220-8B76-CB2859F5E969}"/>
    <cellStyle name="Nota 5 2 3 2 2 2" xfId="13418" xr:uid="{8F250E55-C30E-407E-899A-A5F005CDE82A}"/>
    <cellStyle name="Nota 5 2 3 2 2 2 2" xfId="13419" xr:uid="{17939CA7-F6C4-47DB-A6AF-5D2DC411F86C}"/>
    <cellStyle name="Nota 5 2 3 2 2 2 2 2" xfId="13420" xr:uid="{9C413263-2FBD-459B-B812-69B1094DC079}"/>
    <cellStyle name="Nota 5 2 3 2 2 2 3" xfId="13421" xr:uid="{23594BCD-5DAB-4FC4-A4C4-4EE48AD06443}"/>
    <cellStyle name="Nota 5 2 3 2 2 3" xfId="13422" xr:uid="{1EFDAC68-85DB-4A7D-BBB4-99D8A0107D45}"/>
    <cellStyle name="Nota 5 2 3 2 2 3 2" xfId="13423" xr:uid="{1B59858C-2D22-490A-BCC1-DAA2BD1AFAE6}"/>
    <cellStyle name="Nota 5 2 3 2 2 3 2 2" xfId="13424" xr:uid="{D5588F24-ED04-4251-BECB-05FE222898AB}"/>
    <cellStyle name="Nota 5 2 3 2 2 3 3" xfId="13425" xr:uid="{7CE43574-5741-4199-A624-1446B5ADCBED}"/>
    <cellStyle name="Nota 5 2 3 2 2 4" xfId="13426" xr:uid="{9635E543-036A-4475-9ED1-C366FFE3720B}"/>
    <cellStyle name="Nota 5 2 3 2 3" xfId="13427" xr:uid="{573AB4BB-B0D8-42DF-814A-695495C91C04}"/>
    <cellStyle name="Nota 5 2 3 2 3 2" xfId="13428" xr:uid="{B7CF23A5-031B-41FC-9206-179474047F25}"/>
    <cellStyle name="Nota 5 2 3 2 3 2 2" xfId="13429" xr:uid="{D6845F82-38D7-41C7-9603-FDCB423A8D7C}"/>
    <cellStyle name="Nota 5 2 3 2 3 3" xfId="13430" xr:uid="{9D3B0B90-F94E-4DB8-8E71-36BC2918F65B}"/>
    <cellStyle name="Nota 5 2 3 2 4" xfId="13431" xr:uid="{A83C5FDA-A9E7-4EBB-9B5C-A71A047E15BB}"/>
    <cellStyle name="Nota 5 2 3 2 4 2" xfId="13432" xr:uid="{962A7EE7-A033-4843-9D2F-E43BF9A38053}"/>
    <cellStyle name="Nota 5 2 3 2 4 2 2" xfId="13433" xr:uid="{F9AC1BD0-93A4-4AB6-9E2D-98A8734BEE48}"/>
    <cellStyle name="Nota 5 2 3 2 4 3" xfId="13434" xr:uid="{6337985F-E3E3-4526-907E-BCFC570E0EE9}"/>
    <cellStyle name="Nota 5 2 3 2 5" xfId="13435" xr:uid="{9B816F4C-999C-41BB-BA4F-592A39D448CA}"/>
    <cellStyle name="Nota 5 2 3 3" xfId="13436" xr:uid="{8BE1E60A-A51B-4CA1-A1B9-4C65F4F07244}"/>
    <cellStyle name="Nota 5 2 3 3 2" xfId="13437" xr:uid="{32E62DF4-9478-4726-889C-312B59E4277B}"/>
    <cellStyle name="Nota 5 2 3 3 2 2" xfId="13438" xr:uid="{9E138060-5A02-4055-AE71-4118C3BF8268}"/>
    <cellStyle name="Nota 5 2 3 3 2 2 2" xfId="13439" xr:uid="{1ACAE9A1-FCB0-49E1-AFBB-53A4F734A1A6}"/>
    <cellStyle name="Nota 5 2 3 3 2 3" xfId="13440" xr:uid="{30AF4E9D-DA63-4A31-9C50-A1826758BACF}"/>
    <cellStyle name="Nota 5 2 3 3 3" xfId="13441" xr:uid="{DD458D8C-D5E8-48BB-9685-EC1EE7DE722F}"/>
    <cellStyle name="Nota 5 2 3 3 3 2" xfId="13442" xr:uid="{E8E1D4AB-DEE7-4B35-9D08-CB94F64FA870}"/>
    <cellStyle name="Nota 5 2 3 3 3 2 2" xfId="13443" xr:uid="{628158CF-9D7C-4AA2-B036-388DAE406606}"/>
    <cellStyle name="Nota 5 2 3 3 3 3" xfId="13444" xr:uid="{D9C91645-13F4-4630-AD96-870B80BA5F4F}"/>
    <cellStyle name="Nota 5 2 3 3 4" xfId="13445" xr:uid="{A8DD30CE-A6F6-46CD-BC3E-E74A39C43CB7}"/>
    <cellStyle name="Nota 5 2 3 4" xfId="13446" xr:uid="{30DA471D-CB59-48D7-AA4B-E8F812A221FF}"/>
    <cellStyle name="Nota 5 2 3 4 2" xfId="13447" xr:uid="{917268AA-9D1A-45BA-A28E-9A4F282EABB6}"/>
    <cellStyle name="Nota 5 2 3 4 2 2" xfId="13448" xr:uid="{6D0B55C9-460F-4805-B570-D93B8F64613C}"/>
    <cellStyle name="Nota 5 2 3 4 3" xfId="13449" xr:uid="{F31CB521-EFC2-4ECA-B0B7-69E2725C1024}"/>
    <cellStyle name="Nota 5 2 3 5" xfId="13450" xr:uid="{38792C74-BF8F-4E07-B7B3-FF08AEB60ADC}"/>
    <cellStyle name="Nota 5 2 3 5 2" xfId="13451" xr:uid="{EE2ECE2B-4CCD-4689-9EC1-ED8A955A2CDE}"/>
    <cellStyle name="Nota 5 2 3 5 2 2" xfId="13452" xr:uid="{67B42001-6F5B-4711-B77E-15179409FE78}"/>
    <cellStyle name="Nota 5 2 3 5 3" xfId="13453" xr:uid="{A7E082FD-C7B4-4A8E-A09D-469F55702565}"/>
    <cellStyle name="Nota 5 2 3 6" xfId="13454" xr:uid="{ED9479AF-8794-4C59-AE8D-8A922A721D58}"/>
    <cellStyle name="Nota 5 2 4" xfId="13455" xr:uid="{56DE00FB-0511-40A1-AA69-D5C5E255A14C}"/>
    <cellStyle name="Nota 5 2 4 2" xfId="13456" xr:uid="{ED6440DC-9B45-4A08-BFB7-6AB2A076D2B5}"/>
    <cellStyle name="Nota 5 2 4 2 2" xfId="13457" xr:uid="{1C3B6126-A365-407C-8290-6806DACD2E84}"/>
    <cellStyle name="Nota 5 2 4 2 2 2" xfId="13458" xr:uid="{CC6011DB-C202-4582-BBF2-9CC12F630E11}"/>
    <cellStyle name="Nota 5 2 4 2 2 2 2" xfId="13459" xr:uid="{CCE10E81-C901-4CD1-BF5A-D81779FEB44C}"/>
    <cellStyle name="Nota 5 2 4 2 2 3" xfId="13460" xr:uid="{C04325E2-CFF0-4E48-85BC-40992AB4DB1B}"/>
    <cellStyle name="Nota 5 2 4 2 3" xfId="13461" xr:uid="{FBBC43B9-1282-42FB-AE6F-B100812A7463}"/>
    <cellStyle name="Nota 5 2 4 2 3 2" xfId="13462" xr:uid="{62202E1D-44AA-4E9A-800E-A7FAA516D676}"/>
    <cellStyle name="Nota 5 2 4 2 3 2 2" xfId="13463" xr:uid="{4D3A145E-6AA1-4B82-8675-5C1BD441DAB4}"/>
    <cellStyle name="Nota 5 2 4 2 3 3" xfId="13464" xr:uid="{CA9CCC0E-FD0C-487A-9864-66BD154EE27A}"/>
    <cellStyle name="Nota 5 2 4 2 4" xfId="13465" xr:uid="{A0009F18-8D2C-4AF0-99C5-A435CB254B63}"/>
    <cellStyle name="Nota 5 2 4 3" xfId="13466" xr:uid="{FB9D869B-0DEC-4793-A1BD-E0D269A01433}"/>
    <cellStyle name="Nota 5 2 4 3 2" xfId="13467" xr:uid="{E8A3CF59-0926-40B6-824D-076628A001BB}"/>
    <cellStyle name="Nota 5 2 4 3 2 2" xfId="13468" xr:uid="{A24B67B6-1D9A-4946-8B88-5288BEA05B95}"/>
    <cellStyle name="Nota 5 2 4 3 3" xfId="13469" xr:uid="{9FE29971-6C3A-4788-82F5-3072D87D198D}"/>
    <cellStyle name="Nota 5 2 4 4" xfId="13470" xr:uid="{20CDFFCB-C9C3-4CE2-9866-9E08C962FA17}"/>
    <cellStyle name="Nota 5 2 4 4 2" xfId="13471" xr:uid="{212E8D0B-080C-4145-B526-EC239741818C}"/>
    <cellStyle name="Nota 5 2 4 4 2 2" xfId="13472" xr:uid="{3A99E855-C5BA-4E5F-96A0-F99982F997A3}"/>
    <cellStyle name="Nota 5 2 4 4 3" xfId="13473" xr:uid="{D9771F56-80F6-49E9-86BE-F7F69D158DAE}"/>
    <cellStyle name="Nota 5 2 4 5" xfId="13474" xr:uid="{73A98182-59EE-43F7-8CE4-B8A7D5E70BA5}"/>
    <cellStyle name="Nota 5 2 5" xfId="13475" xr:uid="{ADE4E90B-B4E7-456C-BA88-A6C0B5249219}"/>
    <cellStyle name="Nota 5 2 5 2" xfId="13476" xr:uid="{458A092B-1D29-4F91-B203-4C01431829EF}"/>
    <cellStyle name="Nota 5 2 5 2 2" xfId="13477" xr:uid="{8584DEB1-48E4-4809-821C-095B254F3E4B}"/>
    <cellStyle name="Nota 5 2 5 2 2 2" xfId="13478" xr:uid="{C782AA5F-DB4E-447F-BD6C-5DC9A871C295}"/>
    <cellStyle name="Nota 5 2 5 2 3" xfId="13479" xr:uid="{B31FB029-6B16-4DAE-B37F-403EB66F1F23}"/>
    <cellStyle name="Nota 5 2 5 3" xfId="13480" xr:uid="{943187B8-7327-4C45-8C2C-3B73903B44B1}"/>
    <cellStyle name="Nota 5 2 5 3 2" xfId="13481" xr:uid="{F2239A95-54C2-4A95-8C18-C282BE05660E}"/>
    <cellStyle name="Nota 5 2 5 3 2 2" xfId="13482" xr:uid="{5357C2C1-5656-4A1B-8B0D-85B2071990C5}"/>
    <cellStyle name="Nota 5 2 5 3 3" xfId="13483" xr:uid="{B85F9410-3684-4314-AB23-649DCD491785}"/>
    <cellStyle name="Nota 5 2 5 4" xfId="13484" xr:uid="{25C0B3A0-B0C2-4E2E-8202-3E5DE47910C0}"/>
    <cellStyle name="Nota 5 2 6" xfId="13485" xr:uid="{1BA2149E-D9E9-4FE8-8CA2-1FB10BE1BFD5}"/>
    <cellStyle name="Nota 5 2 6 2" xfId="13486" xr:uid="{6AFE3A34-5FB2-4B8B-B28B-7F72A1C3DE91}"/>
    <cellStyle name="Nota 5 2 6 2 2" xfId="13487" xr:uid="{5DFF21DD-F887-4E01-B7B1-F2032DB87BB3}"/>
    <cellStyle name="Nota 5 2 6 3" xfId="13488" xr:uid="{E37B84CD-CE72-4469-A9A6-B7397A9E86AE}"/>
    <cellStyle name="Nota 5 2 7" xfId="13489" xr:uid="{34956E81-96E6-4F7C-B14B-31EE21315AE6}"/>
    <cellStyle name="Nota 5 2 7 2" xfId="13490" xr:uid="{7372196B-EC25-440F-A460-26FFBD03860B}"/>
    <cellStyle name="Nota 5 2 7 2 2" xfId="13491" xr:uid="{EDDEE6C7-8271-4D96-8B86-04186694742F}"/>
    <cellStyle name="Nota 5 2 7 3" xfId="13492" xr:uid="{B8389B8A-848A-4D6D-97F7-B33F90A4C52D}"/>
    <cellStyle name="Nota 5 2 8" xfId="13493" xr:uid="{3DB23327-D7B6-4638-8D2A-BB3A4E5CE01F}"/>
    <cellStyle name="Nota 5 3" xfId="13494" xr:uid="{061F8B16-BD20-4FF0-996E-4255E7A4B47D}"/>
    <cellStyle name="Nota 5 3 2" xfId="13495" xr:uid="{1CCFDB84-0C8C-406E-9C49-39E9DEFB7DE5}"/>
    <cellStyle name="Nota 5 3 2 2" xfId="13496" xr:uid="{7163F188-3B0A-483B-B387-D842C7C38642}"/>
    <cellStyle name="Nota 5 3 2 2 2" xfId="13497" xr:uid="{07197D79-7510-41E2-9E05-4BB9EB707617}"/>
    <cellStyle name="Nota 5 3 2 2 2 2" xfId="13498" xr:uid="{BFFF586A-B22A-4393-9694-3F102365B202}"/>
    <cellStyle name="Nota 5 3 2 2 2 2 2" xfId="13499" xr:uid="{A927E163-EF31-49BF-84B7-07332D5D00F3}"/>
    <cellStyle name="Nota 5 3 2 2 2 2 2 2" xfId="13500" xr:uid="{617D8A68-889E-4822-8DD5-75130814585F}"/>
    <cellStyle name="Nota 5 3 2 2 2 2 3" xfId="13501" xr:uid="{477C6D65-890F-4323-9B25-4C446040C974}"/>
    <cellStyle name="Nota 5 3 2 2 2 3" xfId="13502" xr:uid="{D88D5661-32F7-4A9A-87F5-234C36E53E40}"/>
    <cellStyle name="Nota 5 3 2 2 2 3 2" xfId="13503" xr:uid="{02B66BFF-E045-4F46-826B-4E8091EA343E}"/>
    <cellStyle name="Nota 5 3 2 2 2 3 2 2" xfId="13504" xr:uid="{C9E72337-AF44-4AB5-9930-3EEFF8B332A2}"/>
    <cellStyle name="Nota 5 3 2 2 2 3 3" xfId="13505" xr:uid="{C98E5569-5BEF-4491-8A40-C63C79729D3F}"/>
    <cellStyle name="Nota 5 3 2 2 2 4" xfId="13506" xr:uid="{FC528F66-34C3-4288-8849-D05C8648AADD}"/>
    <cellStyle name="Nota 5 3 2 2 3" xfId="13507" xr:uid="{7C895E5A-C80A-43FE-B1E1-B74D6DEA26BF}"/>
    <cellStyle name="Nota 5 3 2 2 3 2" xfId="13508" xr:uid="{6916FD6C-E27E-4B8A-8099-BBD2E8705221}"/>
    <cellStyle name="Nota 5 3 2 2 3 2 2" xfId="13509" xr:uid="{7ADBB328-17F6-4E50-94A8-074E10F9F8CC}"/>
    <cellStyle name="Nota 5 3 2 2 3 3" xfId="13510" xr:uid="{4C7DD2E0-A9F7-4673-8FFC-150BDE2D7A5D}"/>
    <cellStyle name="Nota 5 3 2 2 4" xfId="13511" xr:uid="{12971827-D254-47D7-80A2-3C8F66A8CBD9}"/>
    <cellStyle name="Nota 5 3 2 2 4 2" xfId="13512" xr:uid="{82692840-3823-4186-A874-B4B995574A1F}"/>
    <cellStyle name="Nota 5 3 2 2 4 2 2" xfId="13513" xr:uid="{7BCD0B91-0EC5-4805-939B-2A399A53BEA8}"/>
    <cellStyle name="Nota 5 3 2 2 4 3" xfId="13514" xr:uid="{7148041D-917B-4C2A-B7D7-A1DE715B5A62}"/>
    <cellStyle name="Nota 5 3 2 2 5" xfId="13515" xr:uid="{34BC41D2-D915-4973-91C1-F5A3A2327C30}"/>
    <cellStyle name="Nota 5 3 2 3" xfId="13516" xr:uid="{DA6A8360-8DEA-4E2C-97D8-D6F44ECE9F12}"/>
    <cellStyle name="Nota 5 3 2 3 2" xfId="13517" xr:uid="{EF1E1DC7-EB0B-4892-AC02-5116FE4F7426}"/>
    <cellStyle name="Nota 5 3 2 3 2 2" xfId="13518" xr:uid="{263D04D8-666C-468A-A6C3-374A32EE2C6D}"/>
    <cellStyle name="Nota 5 3 2 3 2 2 2" xfId="13519" xr:uid="{A39FA679-8353-49C4-9881-B279B6832B77}"/>
    <cellStyle name="Nota 5 3 2 3 2 3" xfId="13520" xr:uid="{B08F7FB2-087C-4E1D-9F6F-A39C80F8A93A}"/>
    <cellStyle name="Nota 5 3 2 3 3" xfId="13521" xr:uid="{EB4E0EB9-27F0-42BC-A7A3-F653264562CD}"/>
    <cellStyle name="Nota 5 3 2 3 3 2" xfId="13522" xr:uid="{A2B2C372-6906-4164-A622-27BC4C60CFE4}"/>
    <cellStyle name="Nota 5 3 2 3 3 2 2" xfId="13523" xr:uid="{442BDB29-810E-464A-9510-CC959B876543}"/>
    <cellStyle name="Nota 5 3 2 3 3 3" xfId="13524" xr:uid="{60687F84-FD65-4F3F-80F8-BCC9E2A2E149}"/>
    <cellStyle name="Nota 5 3 2 3 4" xfId="13525" xr:uid="{2757409A-9BA6-4EBB-82AA-79001BF7DB19}"/>
    <cellStyle name="Nota 5 3 2 4" xfId="13526" xr:uid="{0AB787BC-8D2B-43C0-9E2F-FCA479EAA87D}"/>
    <cellStyle name="Nota 5 3 2 4 2" xfId="13527" xr:uid="{B3EA5AA4-30FA-4265-AF94-76176781E664}"/>
    <cellStyle name="Nota 5 3 2 4 2 2" xfId="13528" xr:uid="{1A4A157B-723F-4EB6-9063-6EDC6240CF94}"/>
    <cellStyle name="Nota 5 3 2 4 3" xfId="13529" xr:uid="{AAF1ACB9-AD39-4CF3-A1A8-E75606251015}"/>
    <cellStyle name="Nota 5 3 2 5" xfId="13530" xr:uid="{F4AFC498-1026-465B-975E-8CE9C437BD5E}"/>
    <cellStyle name="Nota 5 3 2 5 2" xfId="13531" xr:uid="{A4F5C1A5-2100-403C-AF25-7B206444122E}"/>
    <cellStyle name="Nota 5 3 2 5 2 2" xfId="13532" xr:uid="{E8F52B7C-728E-4C1B-85D7-893A4E5A3B16}"/>
    <cellStyle name="Nota 5 3 2 5 3" xfId="13533" xr:uid="{5707D550-5ECC-494E-A29B-340359F697DF}"/>
    <cellStyle name="Nota 5 3 2 6" xfId="13534" xr:uid="{E0FA64DB-352F-4941-8176-C5B2E40D16C0}"/>
    <cellStyle name="Nota 5 3 3" xfId="13535" xr:uid="{FBA50AF7-8AF4-45CF-8705-E846E399BD9A}"/>
    <cellStyle name="Nota 5 3 3 2" xfId="13536" xr:uid="{81ADD706-BEF1-41D7-9B5C-5FEA2E07FBE6}"/>
    <cellStyle name="Nota 5 3 3 2 2" xfId="13537" xr:uid="{C064787A-19C8-44E1-8BB8-E4C99C44A5F5}"/>
    <cellStyle name="Nota 5 3 3 2 2 2" xfId="13538" xr:uid="{B363E7E2-C60C-4474-838E-2555EE06B086}"/>
    <cellStyle name="Nota 5 3 3 2 2 2 2" xfId="13539" xr:uid="{3D51674C-BB9F-44B1-BD03-EEE5F294F9C7}"/>
    <cellStyle name="Nota 5 3 3 2 2 3" xfId="13540" xr:uid="{91364C6F-9EC7-4ADC-BE62-6D28613166A9}"/>
    <cellStyle name="Nota 5 3 3 2 3" xfId="13541" xr:uid="{491334D2-9700-4D70-B1BF-9E3B7539439C}"/>
    <cellStyle name="Nota 5 3 3 2 3 2" xfId="13542" xr:uid="{86E14DB4-8BCB-4089-BF2F-6885B0142D3E}"/>
    <cellStyle name="Nota 5 3 3 2 3 2 2" xfId="13543" xr:uid="{EBF1D7DD-937E-4327-8B13-EF1C83FF122B}"/>
    <cellStyle name="Nota 5 3 3 2 3 3" xfId="13544" xr:uid="{78878DE7-F5EB-401C-B572-B7881F6A4F24}"/>
    <cellStyle name="Nota 5 3 3 2 4" xfId="13545" xr:uid="{75D982B8-5296-47E6-9121-5EB4E030B96B}"/>
    <cellStyle name="Nota 5 3 3 3" xfId="13546" xr:uid="{9CC2273F-E607-4934-A70A-27670F0F8AB5}"/>
    <cellStyle name="Nota 5 3 3 3 2" xfId="13547" xr:uid="{2D56A7AE-B76D-4C2B-8903-E3ED0CB61F47}"/>
    <cellStyle name="Nota 5 3 3 3 2 2" xfId="13548" xr:uid="{4A07039F-A331-4E2F-9A6A-7CA3F5417ADC}"/>
    <cellStyle name="Nota 5 3 3 3 3" xfId="13549" xr:uid="{7932ADE0-4C89-4E15-882C-D07A683B2001}"/>
    <cellStyle name="Nota 5 3 3 4" xfId="13550" xr:uid="{E6960734-4335-4554-818C-A885263F7B3D}"/>
    <cellStyle name="Nota 5 3 3 4 2" xfId="13551" xr:uid="{7B52F548-2DFD-424A-B5EA-EF92399F2299}"/>
    <cellStyle name="Nota 5 3 3 4 2 2" xfId="13552" xr:uid="{060564B6-7806-4CE0-B7D7-28BF78B03720}"/>
    <cellStyle name="Nota 5 3 3 4 3" xfId="13553" xr:uid="{B2C99F1C-13D0-4FDF-9696-7D0348312861}"/>
    <cellStyle name="Nota 5 3 3 5" xfId="13554" xr:uid="{7BC3BFE7-1BB8-4B9C-91BD-E17289F0A928}"/>
    <cellStyle name="Nota 5 3 4" xfId="13555" xr:uid="{840D5C61-5A38-4277-AD94-4AF3EA0CB5DE}"/>
    <cellStyle name="Nota 5 3 4 2" xfId="13556" xr:uid="{71EB100A-7EAA-404C-A5E6-617FE437C7D0}"/>
    <cellStyle name="Nota 5 3 4 2 2" xfId="13557" xr:uid="{3648E96F-AE25-4964-87D4-5B4866D764DD}"/>
    <cellStyle name="Nota 5 3 4 2 2 2" xfId="13558" xr:uid="{D1C216F8-E8CC-4524-B966-B2AFDBA582BF}"/>
    <cellStyle name="Nota 5 3 4 2 3" xfId="13559" xr:uid="{577E32A1-BB45-4A18-9FA5-90DFEC4D9767}"/>
    <cellStyle name="Nota 5 3 4 3" xfId="13560" xr:uid="{F2CD9C2F-8912-4C76-BAD7-83DE8CA63A7E}"/>
    <cellStyle name="Nota 5 3 4 3 2" xfId="13561" xr:uid="{D74A6995-6A61-48E4-BB4F-E8EB6279D29E}"/>
    <cellStyle name="Nota 5 3 4 3 2 2" xfId="13562" xr:uid="{DC46DCA6-C634-40D5-ABEA-6257BEEE1170}"/>
    <cellStyle name="Nota 5 3 4 3 3" xfId="13563" xr:uid="{80891164-43A9-4096-9BD2-CC8DB9DF73AC}"/>
    <cellStyle name="Nota 5 3 4 4" xfId="13564" xr:uid="{523D4BD4-4989-4BB2-99D4-C38F8E3ED353}"/>
    <cellStyle name="Nota 5 3 5" xfId="13565" xr:uid="{FED9A279-1BFD-4D66-B7F3-A077119CFBAA}"/>
    <cellStyle name="Nota 5 3 5 2" xfId="13566" xr:uid="{7E15CDB3-750A-4F54-B005-8EDF878487C7}"/>
    <cellStyle name="Nota 5 3 5 2 2" xfId="13567" xr:uid="{97CDA8E6-3F93-4BEA-988C-D69045E0F820}"/>
    <cellStyle name="Nota 5 3 5 3" xfId="13568" xr:uid="{2F03E20B-5321-48DD-9BAD-9C3933214459}"/>
    <cellStyle name="Nota 5 3 6" xfId="13569" xr:uid="{E272283F-4576-4A95-87B3-944E60297C02}"/>
    <cellStyle name="Nota 5 3 6 2" xfId="13570" xr:uid="{E44B5E15-BF5B-4680-8760-8B74C3C055C2}"/>
    <cellStyle name="Nota 5 3 6 2 2" xfId="13571" xr:uid="{F5BA05D5-3EFE-46E4-B90D-5E85C6F95458}"/>
    <cellStyle name="Nota 5 3 6 3" xfId="13572" xr:uid="{0BA16AA5-827B-4672-9CA4-D42118F1CF21}"/>
    <cellStyle name="Nota 5 3 7" xfId="13573" xr:uid="{62F8C367-5928-46D5-B0CA-11136B6963CB}"/>
    <cellStyle name="Nota 5 4" xfId="13574" xr:uid="{CF842C31-1623-462B-B021-C19B29B7DAD3}"/>
    <cellStyle name="Nota 5 4 2" xfId="13575" xr:uid="{5C50B32B-8D24-49C7-824C-F632AA15552B}"/>
    <cellStyle name="Nota 5 4 2 2" xfId="13576" xr:uid="{2152809D-C277-4BFD-B0AF-E3ED3AC45FB7}"/>
    <cellStyle name="Nota 5 4 2 2 2" xfId="13577" xr:uid="{01804203-6A40-4DDE-95A9-3B28C363D775}"/>
    <cellStyle name="Nota 5 4 2 2 2 2" xfId="13578" xr:uid="{6FB241A5-5F93-452A-906D-FA7393EC5FFA}"/>
    <cellStyle name="Nota 5 4 2 2 2 2 2" xfId="13579" xr:uid="{5631F525-2B22-4930-911E-04C9ADDA003D}"/>
    <cellStyle name="Nota 5 4 2 2 2 3" xfId="13580" xr:uid="{D92AE657-5298-40BB-B414-EC99B11B43F7}"/>
    <cellStyle name="Nota 5 4 2 2 3" xfId="13581" xr:uid="{5DD6360C-1E06-44E0-81EE-45A801D65FD2}"/>
    <cellStyle name="Nota 5 4 2 2 3 2" xfId="13582" xr:uid="{6EAEEFC1-07C1-45A8-9525-44629AB25DF9}"/>
    <cellStyle name="Nota 5 4 2 2 3 2 2" xfId="13583" xr:uid="{391C36F2-29EA-44E1-8588-DD44D846CE36}"/>
    <cellStyle name="Nota 5 4 2 2 3 3" xfId="13584" xr:uid="{B821899B-E637-467F-83EF-836BDC4793BB}"/>
    <cellStyle name="Nota 5 4 2 2 4" xfId="13585" xr:uid="{0026282B-2319-4DD3-8641-B8662B4978B5}"/>
    <cellStyle name="Nota 5 4 2 3" xfId="13586" xr:uid="{6E218733-1119-4076-8774-BFF373AC1166}"/>
    <cellStyle name="Nota 5 4 2 3 2" xfId="13587" xr:uid="{80375A8D-DB8D-408D-8B8B-3EBA90751D50}"/>
    <cellStyle name="Nota 5 4 2 3 2 2" xfId="13588" xr:uid="{00E0DF73-C7FB-43B7-BA23-5CC56A7ADDBC}"/>
    <cellStyle name="Nota 5 4 2 3 3" xfId="13589" xr:uid="{CD353F6D-42C5-4706-B1D9-7E6F53A58E84}"/>
    <cellStyle name="Nota 5 4 2 4" xfId="13590" xr:uid="{DEBD2E76-91A5-487F-BCFA-56E5749FBBB0}"/>
    <cellStyle name="Nota 5 4 2 4 2" xfId="13591" xr:uid="{FA7EBDC9-E95C-4F0E-8424-C5C227BE5910}"/>
    <cellStyle name="Nota 5 4 2 4 2 2" xfId="13592" xr:uid="{566FAA13-5F22-4E39-8631-77016A6F9DAB}"/>
    <cellStyle name="Nota 5 4 2 4 3" xfId="13593" xr:uid="{A6A355F3-48E1-4DDC-9D47-75C311BED2FB}"/>
    <cellStyle name="Nota 5 4 2 5" xfId="13594" xr:uid="{33B5B91B-7F16-4AF4-A557-6DB22C049058}"/>
    <cellStyle name="Nota 5 4 3" xfId="13595" xr:uid="{C2268B2D-E72B-4946-B3BF-1BA3403326F7}"/>
    <cellStyle name="Nota 5 4 3 2" xfId="13596" xr:uid="{4625587A-B097-4D5A-B335-EAC1D3D5539F}"/>
    <cellStyle name="Nota 5 4 3 2 2" xfId="13597" xr:uid="{95FADD9D-7F94-4C0A-9291-15BE80088B40}"/>
    <cellStyle name="Nota 5 4 3 2 2 2" xfId="13598" xr:uid="{559FA42B-46CD-4257-85E2-666D3F87000D}"/>
    <cellStyle name="Nota 5 4 3 2 3" xfId="13599" xr:uid="{DA487E4B-D317-4A9A-85E3-EA8F0ADCD7BC}"/>
    <cellStyle name="Nota 5 4 3 3" xfId="13600" xr:uid="{59F089CE-DABB-4772-A327-71F6CE7E37DA}"/>
    <cellStyle name="Nota 5 4 3 3 2" xfId="13601" xr:uid="{7650480F-5E3B-4C9B-9030-B4066A333038}"/>
    <cellStyle name="Nota 5 4 3 3 2 2" xfId="13602" xr:uid="{FE6CE00C-53B4-4243-9CDF-84FF8354B36F}"/>
    <cellStyle name="Nota 5 4 3 3 3" xfId="13603" xr:uid="{EF54A1FA-F6E2-4D44-A043-C4DEFADA0BBA}"/>
    <cellStyle name="Nota 5 4 3 4" xfId="13604" xr:uid="{48F95A4D-67B6-4C34-B16B-1D93DD9848A5}"/>
    <cellStyle name="Nota 5 4 4" xfId="13605" xr:uid="{BA3843D7-FE35-434E-87DF-A82DBCA67830}"/>
    <cellStyle name="Nota 5 4 4 2" xfId="13606" xr:uid="{87850A59-8579-414A-A673-A8B9CFF110C1}"/>
    <cellStyle name="Nota 5 4 4 2 2" xfId="13607" xr:uid="{712ED623-FF48-42F2-9EEF-B626042305C3}"/>
    <cellStyle name="Nota 5 4 4 3" xfId="13608" xr:uid="{C9292C53-A095-4CED-9442-A700AB300798}"/>
    <cellStyle name="Nota 5 4 5" xfId="13609" xr:uid="{1348DA12-764F-4AF0-87D0-338F1CF4FF6D}"/>
    <cellStyle name="Nota 5 4 5 2" xfId="13610" xr:uid="{9439EE23-BA31-4F92-BA81-EDB469D05533}"/>
    <cellStyle name="Nota 5 4 5 2 2" xfId="13611" xr:uid="{536F8A98-053F-41C7-AFC3-2899ED9A2819}"/>
    <cellStyle name="Nota 5 4 5 3" xfId="13612" xr:uid="{E3FDBD95-9FB9-4EEC-B39F-344C487A9E6E}"/>
    <cellStyle name="Nota 5 4 6" xfId="13613" xr:uid="{5376AAA2-9066-4832-9B27-833F34C64170}"/>
    <cellStyle name="Nota 5 5" xfId="13614" xr:uid="{90CFF496-2A91-4C8A-9E0C-37589E6473E9}"/>
    <cellStyle name="Nota 5 5 2" xfId="13615" xr:uid="{5062725B-6C20-49D0-BE16-B4D5D58F61FD}"/>
    <cellStyle name="Nota 5 5 2 2" xfId="13616" xr:uid="{0FBEB90D-76CC-4E7C-8C7C-468B3CE26D83}"/>
    <cellStyle name="Nota 5 5 2 2 2" xfId="13617" xr:uid="{0035D054-04BE-41D2-9263-860AD9118DF1}"/>
    <cellStyle name="Nota 5 5 2 2 2 2" xfId="13618" xr:uid="{865D7BD0-02EF-4BE3-A9DD-E8EEA9B74339}"/>
    <cellStyle name="Nota 5 5 2 2 3" xfId="13619" xr:uid="{00D67DA3-6D5D-4BBC-8671-58F6D59ADCC6}"/>
    <cellStyle name="Nota 5 5 2 3" xfId="13620" xr:uid="{9E706B3B-FCDC-41A5-9CC1-0F5803DF467A}"/>
    <cellStyle name="Nota 5 5 2 3 2" xfId="13621" xr:uid="{62EBCA08-64F7-4845-A777-23E87C6B018D}"/>
    <cellStyle name="Nota 5 5 2 3 2 2" xfId="13622" xr:uid="{27A56BD0-09E2-4F84-ABB1-4456602FA883}"/>
    <cellStyle name="Nota 5 5 2 3 3" xfId="13623" xr:uid="{E556DD03-7053-4A4A-BB4C-687C78EE46E0}"/>
    <cellStyle name="Nota 5 5 2 4" xfId="13624" xr:uid="{99A231C9-8223-4CBD-A27E-0978D91978F8}"/>
    <cellStyle name="Nota 5 5 3" xfId="13625" xr:uid="{F8CA6E97-E39F-4574-AEB0-BD0375FEF759}"/>
    <cellStyle name="Nota 5 5 3 2" xfId="13626" xr:uid="{F0C8F31B-75EA-4546-9F24-B35C0F909BE0}"/>
    <cellStyle name="Nota 5 5 3 2 2" xfId="13627" xr:uid="{2E30763E-A33D-48B3-9882-25DD12995832}"/>
    <cellStyle name="Nota 5 5 3 3" xfId="13628" xr:uid="{D39C135C-F6A6-46CC-9CA4-463A1A446FE9}"/>
    <cellStyle name="Nota 5 5 4" xfId="13629" xr:uid="{091E0BB4-E79C-4647-802F-96240E96227C}"/>
    <cellStyle name="Nota 5 5 4 2" xfId="13630" xr:uid="{D2390964-EC72-4058-BBB9-98CDD4C748EA}"/>
    <cellStyle name="Nota 5 5 4 2 2" xfId="13631" xr:uid="{5509698A-77A0-4F40-AB13-A93D7E7C5C32}"/>
    <cellStyle name="Nota 5 5 4 3" xfId="13632" xr:uid="{D09BCFD5-9B00-4A83-B108-A123CBA1FF22}"/>
    <cellStyle name="Nota 5 5 5" xfId="13633" xr:uid="{9C5F2B09-2661-49F7-A540-4DBDBA45FD8A}"/>
    <cellStyle name="Nota 5 6" xfId="13634" xr:uid="{8AC2CBF9-A26A-4947-B425-3B7134192F3C}"/>
    <cellStyle name="Nota 5 6 2" xfId="13635" xr:uid="{D37D918E-FFCE-47C4-81BC-083F8C3ACB53}"/>
    <cellStyle name="Nota 5 6 2 2" xfId="13636" xr:uid="{FA7A56CF-5CE2-46B8-9E2A-D8A1D9F377B7}"/>
    <cellStyle name="Nota 5 6 2 2 2" xfId="13637" xr:uid="{51E944E3-3B0A-491A-BB35-DA5F43811BE7}"/>
    <cellStyle name="Nota 5 6 2 3" xfId="13638" xr:uid="{839980E1-8B44-4563-B205-32F104747A21}"/>
    <cellStyle name="Nota 5 6 3" xfId="13639" xr:uid="{EC2597DE-A994-4150-A506-38769F92A995}"/>
    <cellStyle name="Nota 5 6 3 2" xfId="13640" xr:uid="{F77B057B-5826-4FC3-9F75-2AD0783124CC}"/>
    <cellStyle name="Nota 5 6 3 2 2" xfId="13641" xr:uid="{3A2E5430-0477-4EF2-A466-D4C609627F6F}"/>
    <cellStyle name="Nota 5 6 3 3" xfId="13642" xr:uid="{5A8B7251-2923-4CF0-A1A7-84485FFADE51}"/>
    <cellStyle name="Nota 5 6 4" xfId="13643" xr:uid="{F989D238-B66F-492D-845A-92699F17C516}"/>
    <cellStyle name="Nota 5 7" xfId="13644" xr:uid="{65842B44-D404-4A85-8139-B5798CD990AF}"/>
    <cellStyle name="Nota 5 7 2" xfId="13645" xr:uid="{D6CB88E0-F41F-4CDF-98A5-53C957A930D5}"/>
    <cellStyle name="Nota 5 7 2 2" xfId="13646" xr:uid="{F8043622-F1AB-41F3-87F4-BCD1950DB99E}"/>
    <cellStyle name="Nota 5 7 3" xfId="13647" xr:uid="{C5CC28A0-5EA3-4984-8510-EAC4CB1EBBAA}"/>
    <cellStyle name="Nota 5 8" xfId="13648" xr:uid="{3E31A509-AFD2-41F9-A925-44C49E52B42D}"/>
    <cellStyle name="Nota 5 8 2" xfId="13649" xr:uid="{52743A15-CFC4-4657-8C6F-6DD40CFD6E06}"/>
    <cellStyle name="Nota 5 8 2 2" xfId="13650" xr:uid="{D69C8392-893E-47FB-BE6B-AE1089BF556A}"/>
    <cellStyle name="Nota 5 8 3" xfId="13651" xr:uid="{CCA13E09-036A-42E7-B366-2D7AB6D9356E}"/>
    <cellStyle name="Nota 6" xfId="13652" xr:uid="{13A2C348-C0BC-409F-8D1C-C8A1CA24B675}"/>
    <cellStyle name="Nota 6 2" xfId="13653" xr:uid="{C351D5C0-EEEC-45F0-86E6-9462C31A0DF0}"/>
    <cellStyle name="Nota 6 2 2" xfId="13654" xr:uid="{76B92048-9F4C-494B-B7CE-CEDFBA866908}"/>
    <cellStyle name="Nota 6 2 2 2" xfId="13655" xr:uid="{9D1C6284-39DA-492A-B9C7-333A3006D611}"/>
    <cellStyle name="Nota 6 2 2 2 2" xfId="13656" xr:uid="{D2744F8C-1930-4AF5-A6EE-1224BDF501F8}"/>
    <cellStyle name="Nota 6 2 2 2 2 2" xfId="13657" xr:uid="{399BED1C-30A3-4D78-BCC9-825A46965789}"/>
    <cellStyle name="Nota 6 2 2 2 2 2 2" xfId="13658" xr:uid="{412CBB05-EEAF-448C-A1E5-216E40E05FA7}"/>
    <cellStyle name="Nota 6 2 2 2 2 2 2 2" xfId="13659" xr:uid="{52D39F18-E215-4385-B9CD-0A5BD45BD8E2}"/>
    <cellStyle name="Nota 6 2 2 2 2 2 2 2 2" xfId="13660" xr:uid="{E01E0025-43EC-4221-BA51-2643E07DEBBE}"/>
    <cellStyle name="Nota 6 2 2 2 2 2 2 3" xfId="13661" xr:uid="{E1094F12-D398-42CD-AB37-08849D8D3FA6}"/>
    <cellStyle name="Nota 6 2 2 2 2 2 3" xfId="13662" xr:uid="{3715C0C4-393B-4BBD-922A-A54E53378E5B}"/>
    <cellStyle name="Nota 6 2 2 2 2 2 3 2" xfId="13663" xr:uid="{785B6E85-509C-4DD7-B6E8-AD9ED42A7109}"/>
    <cellStyle name="Nota 6 2 2 2 2 2 3 2 2" xfId="13664" xr:uid="{C9FFAFE3-1155-404D-AFD5-B675E49162C9}"/>
    <cellStyle name="Nota 6 2 2 2 2 2 3 3" xfId="13665" xr:uid="{AB2525EF-5C22-4911-BFC3-12F589685E9D}"/>
    <cellStyle name="Nota 6 2 2 2 2 2 4" xfId="13666" xr:uid="{FBB37760-F174-4D26-BF7D-77D082150EBA}"/>
    <cellStyle name="Nota 6 2 2 2 2 3" xfId="13667" xr:uid="{EE9C8406-2816-409C-AAF6-BEA872F3BB90}"/>
    <cellStyle name="Nota 6 2 2 2 2 3 2" xfId="13668" xr:uid="{9E0C9691-20A6-4D0E-BB8C-B69A7AB9D6CF}"/>
    <cellStyle name="Nota 6 2 2 2 2 3 2 2" xfId="13669" xr:uid="{F6CD559E-7C08-46C1-A369-B5E2B841C5DB}"/>
    <cellStyle name="Nota 6 2 2 2 2 3 3" xfId="13670" xr:uid="{02883AE1-87E7-4549-BD1D-FA89241968A7}"/>
    <cellStyle name="Nota 6 2 2 2 2 4" xfId="13671" xr:uid="{40E3B5FA-8AC5-4290-90BA-3303118C25ED}"/>
    <cellStyle name="Nota 6 2 2 2 2 4 2" xfId="13672" xr:uid="{7202C658-40EF-4BE5-AA72-0112603F19F8}"/>
    <cellStyle name="Nota 6 2 2 2 2 4 2 2" xfId="13673" xr:uid="{D44BDFCB-28D4-4A44-91AA-CB7DE58BE59E}"/>
    <cellStyle name="Nota 6 2 2 2 2 4 3" xfId="13674" xr:uid="{4867496A-F4FE-4AB9-988E-5320BB368E94}"/>
    <cellStyle name="Nota 6 2 2 2 2 5" xfId="13675" xr:uid="{7310A676-5A5F-4B49-A3FA-57F6E59FA14C}"/>
    <cellStyle name="Nota 6 2 2 2 3" xfId="13676" xr:uid="{48CCF742-8FA3-404E-9686-819B924A8A93}"/>
    <cellStyle name="Nota 6 2 2 2 3 2" xfId="13677" xr:uid="{F8AC9CAC-1EEB-4190-AB30-61EED9EE3F81}"/>
    <cellStyle name="Nota 6 2 2 2 3 2 2" xfId="13678" xr:uid="{665C4287-CB4C-4185-9F6A-83F20CA21E1B}"/>
    <cellStyle name="Nota 6 2 2 2 3 2 2 2" xfId="13679" xr:uid="{7C16AD26-AB8C-4BF2-8454-B237EFC843FC}"/>
    <cellStyle name="Nota 6 2 2 2 3 2 3" xfId="13680" xr:uid="{79ED58EA-342E-4E8C-88E8-1BDF87ED847C}"/>
    <cellStyle name="Nota 6 2 2 2 3 3" xfId="13681" xr:uid="{3DB4D340-72BE-45B1-B254-9A3155CBBC68}"/>
    <cellStyle name="Nota 6 2 2 2 3 3 2" xfId="13682" xr:uid="{C0575662-3729-4B78-8694-980A873D6C2D}"/>
    <cellStyle name="Nota 6 2 2 2 3 3 2 2" xfId="13683" xr:uid="{0C21F874-20C5-44BC-9219-AE3502006A6A}"/>
    <cellStyle name="Nota 6 2 2 2 3 3 3" xfId="13684" xr:uid="{1F3050A4-B385-47E3-BFF1-D0F9D637E49E}"/>
    <cellStyle name="Nota 6 2 2 2 3 4" xfId="13685" xr:uid="{313B2B14-55AA-40D3-9BF1-CBFFC19E9B60}"/>
    <cellStyle name="Nota 6 2 2 2 4" xfId="13686" xr:uid="{E443B0C1-C6C1-491E-9C10-5AF731EED8E5}"/>
    <cellStyle name="Nota 6 2 2 2 4 2" xfId="13687" xr:uid="{81B49DC3-E345-44E1-A5C7-C7EE639C3AE5}"/>
    <cellStyle name="Nota 6 2 2 2 4 2 2" xfId="13688" xr:uid="{57B67EA9-B5C2-40D8-A1C6-9EB5ED6AC0F9}"/>
    <cellStyle name="Nota 6 2 2 2 4 3" xfId="13689" xr:uid="{813C53BD-7747-48BF-9D3D-AA53793708A7}"/>
    <cellStyle name="Nota 6 2 2 2 5" xfId="13690" xr:uid="{288C7369-7667-46E5-8806-F826B341DE74}"/>
    <cellStyle name="Nota 6 2 2 2 5 2" xfId="13691" xr:uid="{D55962A1-021B-4EFC-B2CE-08F6EA21BD90}"/>
    <cellStyle name="Nota 6 2 2 2 5 2 2" xfId="13692" xr:uid="{DFFB8216-79E5-49D3-ACC5-3D7E3CAD5F2D}"/>
    <cellStyle name="Nota 6 2 2 2 5 3" xfId="13693" xr:uid="{EC93E189-24E4-44C0-A2A0-0A8C66D3D4C3}"/>
    <cellStyle name="Nota 6 2 2 2 6" xfId="13694" xr:uid="{CC1ACCF7-A5EF-4CCE-A03C-4D9707E0DFD0}"/>
    <cellStyle name="Nota 6 2 2 3" xfId="13695" xr:uid="{008CB8EF-BC3C-44FC-9160-107A1951B8DC}"/>
    <cellStyle name="Nota 6 2 2 3 2" xfId="13696" xr:uid="{F611289B-0D1C-48D2-97FC-CB7A21883C85}"/>
    <cellStyle name="Nota 6 2 2 3 2 2" xfId="13697" xr:uid="{3E52D8E5-6D31-47EE-8294-D28CB9091F6B}"/>
    <cellStyle name="Nota 6 2 2 3 2 2 2" xfId="13698" xr:uid="{5EAAD78B-805A-4353-9921-05216D3D42E1}"/>
    <cellStyle name="Nota 6 2 2 3 2 2 2 2" xfId="13699" xr:uid="{351579CC-3766-4E12-8816-484A2E0CD747}"/>
    <cellStyle name="Nota 6 2 2 3 2 2 3" xfId="13700" xr:uid="{5028993E-2DDF-454C-ABD8-22D4867910FC}"/>
    <cellStyle name="Nota 6 2 2 3 2 3" xfId="13701" xr:uid="{282D0B8C-7344-4473-8CEA-99D3A85D7523}"/>
    <cellStyle name="Nota 6 2 2 3 2 3 2" xfId="13702" xr:uid="{304B2341-0B16-48BD-AF33-C0E57A3DF017}"/>
    <cellStyle name="Nota 6 2 2 3 2 3 2 2" xfId="13703" xr:uid="{2DEEDAA8-C788-48CC-ACC1-8E1521D03781}"/>
    <cellStyle name="Nota 6 2 2 3 2 3 3" xfId="13704" xr:uid="{BF0FCFE4-9A5E-4519-B5FF-B6C301F19ABB}"/>
    <cellStyle name="Nota 6 2 2 3 2 4" xfId="13705" xr:uid="{8A18BA6A-28B4-48B1-9473-E82C8B8C8E7E}"/>
    <cellStyle name="Nota 6 2 2 3 3" xfId="13706" xr:uid="{D5945DBA-8BEA-4D5C-AC0C-EAD643941F09}"/>
    <cellStyle name="Nota 6 2 2 3 3 2" xfId="13707" xr:uid="{6C5AEF8C-9A7C-4732-8DE3-FCDF6882B220}"/>
    <cellStyle name="Nota 6 2 2 3 3 2 2" xfId="13708" xr:uid="{25252236-FDA6-4E20-876C-B06EC4EE1D72}"/>
    <cellStyle name="Nota 6 2 2 3 3 3" xfId="13709" xr:uid="{3ED047E4-9CBB-4FC4-888C-9A9A7CF99B11}"/>
    <cellStyle name="Nota 6 2 2 3 4" xfId="13710" xr:uid="{86705419-B3EA-4649-BDE4-8902D0FBA068}"/>
    <cellStyle name="Nota 6 2 2 3 4 2" xfId="13711" xr:uid="{17616BDF-2724-48AE-B733-84956D18E6A0}"/>
    <cellStyle name="Nota 6 2 2 3 4 2 2" xfId="13712" xr:uid="{C6A78591-BCA6-48C5-AC2C-E4E732E7D071}"/>
    <cellStyle name="Nota 6 2 2 3 4 3" xfId="13713" xr:uid="{39EA9398-7A5D-4B31-9ED7-FF624A84657A}"/>
    <cellStyle name="Nota 6 2 2 3 5" xfId="13714" xr:uid="{2D3B5054-1FE6-4D0A-AE3F-FA2A8E4DEE6F}"/>
    <cellStyle name="Nota 6 2 2 4" xfId="13715" xr:uid="{29BF3DEC-14BA-4E4F-B64B-B25362C36F90}"/>
    <cellStyle name="Nota 6 2 2 4 2" xfId="13716" xr:uid="{68754DDE-D017-4D16-881F-F2EEA8B342CF}"/>
    <cellStyle name="Nota 6 2 2 4 2 2" xfId="13717" xr:uid="{A9CE51BA-F282-469F-B73D-7A84B1BD8A95}"/>
    <cellStyle name="Nota 6 2 2 4 2 2 2" xfId="13718" xr:uid="{32DA5BB7-B455-4986-9BD5-577B8263F9CE}"/>
    <cellStyle name="Nota 6 2 2 4 2 3" xfId="13719" xr:uid="{ED2BFC9B-4C37-4A49-89D5-9E82ECEEC7A4}"/>
    <cellStyle name="Nota 6 2 2 4 3" xfId="13720" xr:uid="{B7C2AFD2-4777-442B-BBB2-FEA85A11EE27}"/>
    <cellStyle name="Nota 6 2 2 4 3 2" xfId="13721" xr:uid="{F3DA87C0-1A91-4285-85D5-A8BB5F05C780}"/>
    <cellStyle name="Nota 6 2 2 4 3 2 2" xfId="13722" xr:uid="{569583D9-61E2-493F-9276-2F4348074E78}"/>
    <cellStyle name="Nota 6 2 2 4 3 3" xfId="13723" xr:uid="{86559308-8DB8-4ABB-8E36-0DE9E6B5C73F}"/>
    <cellStyle name="Nota 6 2 2 4 4" xfId="13724" xr:uid="{4C51481A-0E01-4F07-95DD-0B0371978B9F}"/>
    <cellStyle name="Nota 6 2 2 5" xfId="13725" xr:uid="{6A7B52E0-E1AE-46AF-B97A-34E6083712E5}"/>
    <cellStyle name="Nota 6 2 2 5 2" xfId="13726" xr:uid="{CE248E72-1392-4921-895A-4459E13A442D}"/>
    <cellStyle name="Nota 6 2 2 5 2 2" xfId="13727" xr:uid="{F1DBBC88-8A0F-429D-9EE7-1923BA25D412}"/>
    <cellStyle name="Nota 6 2 2 5 3" xfId="13728" xr:uid="{F601FFFC-3964-40A1-B2E8-7B9036A7570A}"/>
    <cellStyle name="Nota 6 2 2 6" xfId="13729" xr:uid="{AF87ADF8-4401-4B8E-A8CD-ED082AD877DB}"/>
    <cellStyle name="Nota 6 2 2 6 2" xfId="13730" xr:uid="{10EB37D2-E2F6-4FFD-A98E-CDEF9413F4CC}"/>
    <cellStyle name="Nota 6 2 2 6 2 2" xfId="13731" xr:uid="{A00C81BD-6F57-469D-8AA5-BB7242FA113E}"/>
    <cellStyle name="Nota 6 2 2 6 3" xfId="13732" xr:uid="{A08605D6-10FA-4378-95EC-76806C42A3B9}"/>
    <cellStyle name="Nota 6 2 2 7" xfId="13733" xr:uid="{2B9756F6-0EB2-446F-9656-32AC65548E6B}"/>
    <cellStyle name="Nota 6 2 3" xfId="13734" xr:uid="{5F7A6D01-004B-4D01-B69C-2C6EB4F6CD00}"/>
    <cellStyle name="Nota 6 2 3 2" xfId="13735" xr:uid="{13C47C9A-1915-4A46-AFBA-3F5D7E740C9D}"/>
    <cellStyle name="Nota 6 2 3 2 2" xfId="13736" xr:uid="{E8A6D213-7F50-43F6-8005-75EBD0173E5A}"/>
    <cellStyle name="Nota 6 2 3 2 2 2" xfId="13737" xr:uid="{92D9FE7A-CC18-423D-8119-5B2DBC7381E2}"/>
    <cellStyle name="Nota 6 2 3 2 2 2 2" xfId="13738" xr:uid="{8079A9C7-0292-48DA-8E0F-E1AA884A1133}"/>
    <cellStyle name="Nota 6 2 3 2 2 2 2 2" xfId="13739" xr:uid="{D97C65C3-6BE2-4979-973B-115013E9627F}"/>
    <cellStyle name="Nota 6 2 3 2 2 2 3" xfId="13740" xr:uid="{D669F369-734C-44CD-9AF8-F3C4E5281E72}"/>
    <cellStyle name="Nota 6 2 3 2 2 3" xfId="13741" xr:uid="{FBCD50A6-A777-45E6-9A96-8CE8D15A64BC}"/>
    <cellStyle name="Nota 6 2 3 2 2 3 2" xfId="13742" xr:uid="{4FED949E-8734-4755-9DC2-7F22B648AB9C}"/>
    <cellStyle name="Nota 6 2 3 2 2 3 2 2" xfId="13743" xr:uid="{238F0DE6-B383-416D-AD0A-A557AAA687D5}"/>
    <cellStyle name="Nota 6 2 3 2 2 3 3" xfId="13744" xr:uid="{E496131A-DBA9-4C18-8B5D-1A0F0147E2F4}"/>
    <cellStyle name="Nota 6 2 3 2 2 4" xfId="13745" xr:uid="{C67E6531-94C3-469B-9ABA-C50D50C16DA6}"/>
    <cellStyle name="Nota 6 2 3 2 3" xfId="13746" xr:uid="{3FF49D91-5B4C-431D-8B02-508B65CFFF52}"/>
    <cellStyle name="Nota 6 2 3 2 3 2" xfId="13747" xr:uid="{F36466CA-D92A-484F-BD2B-CAA9B1CE0306}"/>
    <cellStyle name="Nota 6 2 3 2 3 2 2" xfId="13748" xr:uid="{AF819C7C-678B-42FA-8636-BF1F2BE39AF8}"/>
    <cellStyle name="Nota 6 2 3 2 3 3" xfId="13749" xr:uid="{A00B8F10-ED58-4AB0-877D-F66FFE0243F4}"/>
    <cellStyle name="Nota 6 2 3 2 4" xfId="13750" xr:uid="{3377BD84-8E46-482C-A19E-AFBE4A57D5C9}"/>
    <cellStyle name="Nota 6 2 3 2 4 2" xfId="13751" xr:uid="{954BC9A4-3ADC-483A-AD15-24747C293D2A}"/>
    <cellStyle name="Nota 6 2 3 2 4 2 2" xfId="13752" xr:uid="{2399AB12-7AFF-4D5E-9033-C351F08140A2}"/>
    <cellStyle name="Nota 6 2 3 2 4 3" xfId="13753" xr:uid="{44A81115-329B-45BA-881C-ABBDB3B82BDC}"/>
    <cellStyle name="Nota 6 2 3 2 5" xfId="13754" xr:uid="{14987C0C-F1B5-4AF6-BFCA-8B80C2623B96}"/>
    <cellStyle name="Nota 6 2 3 3" xfId="13755" xr:uid="{DF82139F-F10F-421B-8D1D-37E10FAF1315}"/>
    <cellStyle name="Nota 6 2 3 3 2" xfId="13756" xr:uid="{E2735715-A99F-47C8-AAAE-A61ABA74ECF6}"/>
    <cellStyle name="Nota 6 2 3 3 2 2" xfId="13757" xr:uid="{84CA746A-CEEA-4AE1-81BB-59E011094961}"/>
    <cellStyle name="Nota 6 2 3 3 2 2 2" xfId="13758" xr:uid="{82223168-3897-42AF-899F-F87801ECA456}"/>
    <cellStyle name="Nota 6 2 3 3 2 3" xfId="13759" xr:uid="{EE1ECEB3-CCC2-4EF0-A35F-5AC429B49A02}"/>
    <cellStyle name="Nota 6 2 3 3 3" xfId="13760" xr:uid="{E84576FE-2552-48E7-8877-051FCD487CC0}"/>
    <cellStyle name="Nota 6 2 3 3 3 2" xfId="13761" xr:uid="{90003647-8EAB-413E-842E-C38632EB2155}"/>
    <cellStyle name="Nota 6 2 3 3 3 2 2" xfId="13762" xr:uid="{18FC8297-B866-4E26-9C01-EB9BFAC57C65}"/>
    <cellStyle name="Nota 6 2 3 3 3 3" xfId="13763" xr:uid="{05952341-E20A-4B06-894C-F5BDB2FCBACF}"/>
    <cellStyle name="Nota 6 2 3 3 4" xfId="13764" xr:uid="{C8F8F5EE-1D69-4474-918A-FF9325E4175C}"/>
    <cellStyle name="Nota 6 2 3 4" xfId="13765" xr:uid="{92B9E4F8-36FF-458C-BBF6-13736526C27D}"/>
    <cellStyle name="Nota 6 2 3 4 2" xfId="13766" xr:uid="{47640457-D262-47AB-813F-04A04F9ABB02}"/>
    <cellStyle name="Nota 6 2 3 4 2 2" xfId="13767" xr:uid="{3B82424B-0E86-45F0-AFD6-9DCC047C27A0}"/>
    <cellStyle name="Nota 6 2 3 4 3" xfId="13768" xr:uid="{D12A71BC-2829-4E0B-A175-1829FF13CEF4}"/>
    <cellStyle name="Nota 6 2 3 5" xfId="13769" xr:uid="{7AA7D76F-473F-4943-AA6C-68B64C113C5D}"/>
    <cellStyle name="Nota 6 2 3 5 2" xfId="13770" xr:uid="{1929C976-B459-47A9-BA6E-B476C4526945}"/>
    <cellStyle name="Nota 6 2 3 5 2 2" xfId="13771" xr:uid="{89E2A775-DDB8-4FD1-8292-722EE0C29A9E}"/>
    <cellStyle name="Nota 6 2 3 5 3" xfId="13772" xr:uid="{C5D227C8-B3AB-43FF-B3EE-D219D2022028}"/>
    <cellStyle name="Nota 6 2 3 6" xfId="13773" xr:uid="{6ECF564A-B04B-4F47-82D8-FB051768DBEB}"/>
    <cellStyle name="Nota 6 2 4" xfId="13774" xr:uid="{E5AFDA00-214F-46F1-AA2E-6307A881A828}"/>
    <cellStyle name="Nota 6 2 4 2" xfId="13775" xr:uid="{45B870A6-59B0-4847-954A-26276876E2ED}"/>
    <cellStyle name="Nota 6 2 4 2 2" xfId="13776" xr:uid="{1652F0EA-4245-4EA5-B3B4-F5BD3978BD44}"/>
    <cellStyle name="Nota 6 2 4 2 2 2" xfId="13777" xr:uid="{CA4EE4EA-B8CA-40A5-B6C8-FB72D79B72CE}"/>
    <cellStyle name="Nota 6 2 4 2 2 2 2" xfId="13778" xr:uid="{473CFA6F-7D40-49EF-B655-BB0D472C9865}"/>
    <cellStyle name="Nota 6 2 4 2 2 3" xfId="13779" xr:uid="{4826001E-FC8F-41CF-901D-2B76DDE411C7}"/>
    <cellStyle name="Nota 6 2 4 2 3" xfId="13780" xr:uid="{B6A35CBB-AFC2-49AA-9D12-C07F1FDB0D3C}"/>
    <cellStyle name="Nota 6 2 4 2 3 2" xfId="13781" xr:uid="{6A73996F-E3F1-4EE8-A76E-31092C214B51}"/>
    <cellStyle name="Nota 6 2 4 2 3 2 2" xfId="13782" xr:uid="{8EF46C52-C19F-40BD-A9BF-81AE62C7AE7A}"/>
    <cellStyle name="Nota 6 2 4 2 3 3" xfId="13783" xr:uid="{A7CA12CA-479B-40CC-A3E1-9A9BCC4B920F}"/>
    <cellStyle name="Nota 6 2 4 2 4" xfId="13784" xr:uid="{AC4B3BB2-132F-44D0-8856-718A8BB64103}"/>
    <cellStyle name="Nota 6 2 4 3" xfId="13785" xr:uid="{C094B55B-76AF-40FC-B63E-96D8E3903E2A}"/>
    <cellStyle name="Nota 6 2 4 3 2" xfId="13786" xr:uid="{EAA8170E-19E6-40C9-A49A-4318A43927E5}"/>
    <cellStyle name="Nota 6 2 4 3 2 2" xfId="13787" xr:uid="{95FD389F-8380-4F94-BA58-40073B9662BF}"/>
    <cellStyle name="Nota 6 2 4 3 3" xfId="13788" xr:uid="{78E7376B-5DB1-4FD9-BD62-B442A0163456}"/>
    <cellStyle name="Nota 6 2 4 4" xfId="13789" xr:uid="{988B2CE2-3C2B-41A2-9F29-77F062539176}"/>
    <cellStyle name="Nota 6 2 4 4 2" xfId="13790" xr:uid="{C7764F0E-B222-4A75-B80E-34C23888DC9B}"/>
    <cellStyle name="Nota 6 2 4 4 2 2" xfId="13791" xr:uid="{DA9C3A11-DC6F-4590-8C03-F5EA9F323291}"/>
    <cellStyle name="Nota 6 2 4 4 3" xfId="13792" xr:uid="{3EE8A1CA-6703-4279-A5EE-F7B05718193D}"/>
    <cellStyle name="Nota 6 2 4 5" xfId="13793" xr:uid="{91091632-F889-41E2-ABFF-5DA55A22440B}"/>
    <cellStyle name="Nota 6 2 5" xfId="13794" xr:uid="{86045FBA-F099-405E-993C-3B3909337CAA}"/>
    <cellStyle name="Nota 6 2 5 2" xfId="13795" xr:uid="{089D5C9D-1B62-49A6-8DBD-9637E7E53694}"/>
    <cellStyle name="Nota 6 2 5 2 2" xfId="13796" xr:uid="{FBCEAC7B-A19E-442D-B096-CBEAA48425DF}"/>
    <cellStyle name="Nota 6 2 5 2 2 2" xfId="13797" xr:uid="{150D1F35-835B-4536-A394-8CD29EBF2D34}"/>
    <cellStyle name="Nota 6 2 5 2 3" xfId="13798" xr:uid="{D2999F13-B4AA-4EF3-9531-D300DB54357C}"/>
    <cellStyle name="Nota 6 2 5 3" xfId="13799" xr:uid="{4F7944A4-7B2D-4A62-869B-159E8D0E7FF8}"/>
    <cellStyle name="Nota 6 2 5 3 2" xfId="13800" xr:uid="{571C8074-5604-4D34-84E0-618EC6DE06A8}"/>
    <cellStyle name="Nota 6 2 5 3 2 2" xfId="13801" xr:uid="{347729C6-407B-4D3E-9A10-7D6E8E155C63}"/>
    <cellStyle name="Nota 6 2 5 3 3" xfId="13802" xr:uid="{3E53CEA7-F01E-4F39-A3A9-92E3D6738122}"/>
    <cellStyle name="Nota 6 2 5 4" xfId="13803" xr:uid="{E2522B9D-0BC7-4337-957D-4694C205F627}"/>
    <cellStyle name="Nota 6 2 6" xfId="13804" xr:uid="{DE674CF9-D90D-4DA0-A817-2AEDF9DA07CE}"/>
    <cellStyle name="Nota 6 2 6 2" xfId="13805" xr:uid="{3B682FE6-1E24-453C-8218-DE8EBF88F41A}"/>
    <cellStyle name="Nota 6 2 6 2 2" xfId="13806" xr:uid="{A988DFD9-607E-4267-8658-2639226D035D}"/>
    <cellStyle name="Nota 6 2 6 3" xfId="13807" xr:uid="{26A518C5-3C6B-4C11-8272-B9AE364E36A0}"/>
    <cellStyle name="Nota 6 2 7" xfId="13808" xr:uid="{80A2DCE7-9AD7-4171-8B46-0CAECBE491DE}"/>
    <cellStyle name="Nota 6 2 7 2" xfId="13809" xr:uid="{5403D691-4143-42CA-A3D1-079B26711C62}"/>
    <cellStyle name="Nota 6 2 7 2 2" xfId="13810" xr:uid="{0428DDC0-0137-4A0F-BC98-0E9720319E1C}"/>
    <cellStyle name="Nota 6 2 7 3" xfId="13811" xr:uid="{033BDAAC-E124-411B-A078-476A3DAEB00C}"/>
    <cellStyle name="Nota 6 2 8" xfId="13812" xr:uid="{E2D32E32-CDCF-45DC-B0B3-C7DDFC431B93}"/>
    <cellStyle name="Nota 6 3" xfId="13813" xr:uid="{E34A653C-89AF-404D-A596-4B68D889D5DA}"/>
    <cellStyle name="Nota 6 3 2" xfId="13814" xr:uid="{9DDDCD52-85C9-48F4-A00E-CC06981BCFFB}"/>
    <cellStyle name="Nota 6 3 2 2" xfId="13815" xr:uid="{25E37D01-11EB-40E3-8F81-CBB8B6143D6A}"/>
    <cellStyle name="Nota 6 3 2 2 2" xfId="13816" xr:uid="{72E59204-B149-449A-B754-88826AD3ACF7}"/>
    <cellStyle name="Nota 6 3 2 2 2 2" xfId="13817" xr:uid="{1C71B9D8-3D82-4462-9537-72C745944C3E}"/>
    <cellStyle name="Nota 6 3 2 2 2 2 2" xfId="13818" xr:uid="{2EAEE27F-823D-41F9-ABC2-F1875157A315}"/>
    <cellStyle name="Nota 6 3 2 2 2 2 2 2" xfId="13819" xr:uid="{CB441FFA-DD7D-4BCB-B121-3AF1B661E002}"/>
    <cellStyle name="Nota 6 3 2 2 2 2 3" xfId="13820" xr:uid="{E40D23E0-544E-491B-884E-1B9907EBCA19}"/>
    <cellStyle name="Nota 6 3 2 2 2 3" xfId="13821" xr:uid="{1CDB6876-178B-407F-BFBE-B4EAFC3C7123}"/>
    <cellStyle name="Nota 6 3 2 2 2 3 2" xfId="13822" xr:uid="{7A540C44-18C9-4D2C-83F9-41E4BA7CEA7E}"/>
    <cellStyle name="Nota 6 3 2 2 2 3 2 2" xfId="13823" xr:uid="{ED31F396-E019-4901-B42E-1DAC885641E1}"/>
    <cellStyle name="Nota 6 3 2 2 2 3 3" xfId="13824" xr:uid="{943B4756-8B48-4633-A990-91A5F4C3B023}"/>
    <cellStyle name="Nota 6 3 2 2 2 4" xfId="13825" xr:uid="{6737FDE6-C521-48BF-B424-EA0D2F25171D}"/>
    <cellStyle name="Nota 6 3 2 2 3" xfId="13826" xr:uid="{9C1A7C71-FB77-49B6-9931-46A41A73B3F9}"/>
    <cellStyle name="Nota 6 3 2 2 3 2" xfId="13827" xr:uid="{6A5A4BCB-852B-4B87-9424-AD88A7F811FE}"/>
    <cellStyle name="Nota 6 3 2 2 3 2 2" xfId="13828" xr:uid="{45DFD266-E46D-4BE8-A101-BD2964156A9E}"/>
    <cellStyle name="Nota 6 3 2 2 3 3" xfId="13829" xr:uid="{181D56E7-9BDB-4DEB-9D52-1FCC5FBBEE59}"/>
    <cellStyle name="Nota 6 3 2 2 4" xfId="13830" xr:uid="{C590733F-108E-47B6-B2F0-25166FDA4560}"/>
    <cellStyle name="Nota 6 3 2 2 4 2" xfId="13831" xr:uid="{DED5D906-91DD-4F8D-A675-F63CC45E0BA8}"/>
    <cellStyle name="Nota 6 3 2 2 4 2 2" xfId="13832" xr:uid="{992F574E-D9A9-4E5B-A305-2F24800492A9}"/>
    <cellStyle name="Nota 6 3 2 2 4 3" xfId="13833" xr:uid="{D33FBF9C-44ED-4C88-9F1E-88906A9F92ED}"/>
    <cellStyle name="Nota 6 3 2 2 5" xfId="13834" xr:uid="{7AA6D2BD-2240-4136-BF7A-2AB86F8BF7A9}"/>
    <cellStyle name="Nota 6 3 2 3" xfId="13835" xr:uid="{10E9ABD6-9B61-44D3-B499-47D12FE75224}"/>
    <cellStyle name="Nota 6 3 2 3 2" xfId="13836" xr:uid="{C93E6A7E-F844-46B9-8840-5B3A4F802BF6}"/>
    <cellStyle name="Nota 6 3 2 3 2 2" xfId="13837" xr:uid="{F0E49856-CFAA-4B31-AB80-C5D02C2A51C3}"/>
    <cellStyle name="Nota 6 3 2 3 2 2 2" xfId="13838" xr:uid="{6BE7764F-E952-499D-AE27-CA7FA6BAD389}"/>
    <cellStyle name="Nota 6 3 2 3 2 3" xfId="13839" xr:uid="{43BA0A2C-D824-495C-B12C-AA464813CCD0}"/>
    <cellStyle name="Nota 6 3 2 3 3" xfId="13840" xr:uid="{D659CDEF-A50B-4A79-999C-E67760BFEFBF}"/>
    <cellStyle name="Nota 6 3 2 3 3 2" xfId="13841" xr:uid="{59B724C0-E67F-4A11-95A5-AD328144E28C}"/>
    <cellStyle name="Nota 6 3 2 3 3 2 2" xfId="13842" xr:uid="{AD123CD0-B94A-4AAA-B171-99DFBBEDA095}"/>
    <cellStyle name="Nota 6 3 2 3 3 3" xfId="13843" xr:uid="{E3506248-D998-4169-A2BB-F7D1D39648AC}"/>
    <cellStyle name="Nota 6 3 2 3 4" xfId="13844" xr:uid="{98F59BCC-D958-49FB-800F-B9C73A08FA9A}"/>
    <cellStyle name="Nota 6 3 2 4" xfId="13845" xr:uid="{FFDF400E-8110-4943-86E8-19AB99428A12}"/>
    <cellStyle name="Nota 6 3 2 4 2" xfId="13846" xr:uid="{AD6D2146-644F-426C-8C08-02334CC12DB5}"/>
    <cellStyle name="Nota 6 3 2 4 2 2" xfId="13847" xr:uid="{2E42C64B-401B-4F74-BF0F-766C91C97711}"/>
    <cellStyle name="Nota 6 3 2 4 3" xfId="13848" xr:uid="{2F6A1E04-ED93-40DA-9725-E63EC2621328}"/>
    <cellStyle name="Nota 6 3 2 5" xfId="13849" xr:uid="{84F845DE-B876-4004-81F2-08F8BFD24593}"/>
    <cellStyle name="Nota 6 3 2 5 2" xfId="13850" xr:uid="{C856F4B6-65E4-4B07-B740-91D672F0565F}"/>
    <cellStyle name="Nota 6 3 2 5 2 2" xfId="13851" xr:uid="{683BE161-51D6-47E2-91B2-D47D97283511}"/>
    <cellStyle name="Nota 6 3 2 5 3" xfId="13852" xr:uid="{3FB1D8F5-D5F1-46D6-91D7-F62FC5FE02A8}"/>
    <cellStyle name="Nota 6 3 2 6" xfId="13853" xr:uid="{FB353F44-8F85-428A-901A-B0DB53879CED}"/>
    <cellStyle name="Nota 6 3 3" xfId="13854" xr:uid="{C0172426-2141-4512-BED7-374AA70835D0}"/>
    <cellStyle name="Nota 6 3 3 2" xfId="13855" xr:uid="{B009BA31-8E25-4C66-8492-838A26934162}"/>
    <cellStyle name="Nota 6 3 3 2 2" xfId="13856" xr:uid="{D73F3C54-ED37-4F72-8092-7BC810FE95C9}"/>
    <cellStyle name="Nota 6 3 3 2 2 2" xfId="13857" xr:uid="{02ED43D8-C1D9-4E00-BF1C-3726DF3B1EAD}"/>
    <cellStyle name="Nota 6 3 3 2 2 2 2" xfId="13858" xr:uid="{3DD14ED2-E123-42F8-95D4-89C66855453C}"/>
    <cellStyle name="Nota 6 3 3 2 2 3" xfId="13859" xr:uid="{9EC8C968-C45E-4B71-9CEC-E6590EC3C6E9}"/>
    <cellStyle name="Nota 6 3 3 2 3" xfId="13860" xr:uid="{34F01D4E-1A6D-4130-9112-DE002201F482}"/>
    <cellStyle name="Nota 6 3 3 2 3 2" xfId="13861" xr:uid="{8F914C33-8A9A-4A52-8F7C-94E73486839B}"/>
    <cellStyle name="Nota 6 3 3 2 3 2 2" xfId="13862" xr:uid="{303C549E-9E9E-456A-8215-830844992D56}"/>
    <cellStyle name="Nota 6 3 3 2 3 3" xfId="13863" xr:uid="{A1CE34F6-DC75-4554-8A66-65BBA37B90A4}"/>
    <cellStyle name="Nota 6 3 3 2 4" xfId="13864" xr:uid="{91714175-B83E-421F-9ED0-CFF334F28577}"/>
    <cellStyle name="Nota 6 3 3 3" xfId="13865" xr:uid="{0D0AF15B-DEBC-411F-89DE-86EB34AF8115}"/>
    <cellStyle name="Nota 6 3 3 3 2" xfId="13866" xr:uid="{5E0FD300-25AB-4DBB-9A1B-032936EAF09A}"/>
    <cellStyle name="Nota 6 3 3 3 2 2" xfId="13867" xr:uid="{CDD3A3CB-3861-4AC1-9D49-406FF834199D}"/>
    <cellStyle name="Nota 6 3 3 3 3" xfId="13868" xr:uid="{2B71357D-C866-4CEA-846B-81BF9957C17C}"/>
    <cellStyle name="Nota 6 3 3 4" xfId="13869" xr:uid="{58246092-3DA2-4BF3-AB62-9A61190EC607}"/>
    <cellStyle name="Nota 6 3 3 4 2" xfId="13870" xr:uid="{5E00FCFC-43B1-41EC-9DE9-9EDFA0162284}"/>
    <cellStyle name="Nota 6 3 3 4 2 2" xfId="13871" xr:uid="{5AA692E2-ACF8-4CDD-9E44-74627AB20914}"/>
    <cellStyle name="Nota 6 3 3 4 3" xfId="13872" xr:uid="{970A9E84-22BF-4D2F-9651-8873984C5F24}"/>
    <cellStyle name="Nota 6 3 3 5" xfId="13873" xr:uid="{8A137927-3816-4F45-93C7-8036B9DD3B73}"/>
    <cellStyle name="Nota 6 3 4" xfId="13874" xr:uid="{F02A2A37-4763-4F46-BB2D-D50EEE110D6B}"/>
    <cellStyle name="Nota 6 3 4 2" xfId="13875" xr:uid="{0EC3E0FF-15A7-4F9D-89C2-62D235805100}"/>
    <cellStyle name="Nota 6 3 4 2 2" xfId="13876" xr:uid="{49F1CDE5-1FD0-48DA-9F65-16FCFC3150D0}"/>
    <cellStyle name="Nota 6 3 4 2 2 2" xfId="13877" xr:uid="{F828888C-7D7E-4FA9-B922-2B1A88EE7808}"/>
    <cellStyle name="Nota 6 3 4 2 3" xfId="13878" xr:uid="{1570D467-40BE-4065-93AA-4579FA5F5248}"/>
    <cellStyle name="Nota 6 3 4 3" xfId="13879" xr:uid="{AA106810-5D3A-48A5-AAEB-AFEDA1AB3F5E}"/>
    <cellStyle name="Nota 6 3 4 3 2" xfId="13880" xr:uid="{F73C1B64-1D13-46EF-A970-3897CC029159}"/>
    <cellStyle name="Nota 6 3 4 3 2 2" xfId="13881" xr:uid="{2DA04EB9-DF5E-49ED-86A8-587820D2273D}"/>
    <cellStyle name="Nota 6 3 4 3 3" xfId="13882" xr:uid="{1D1C6372-17E1-4B8A-A6B0-1F82C9DE1F01}"/>
    <cellStyle name="Nota 6 3 4 4" xfId="13883" xr:uid="{846A5868-E26C-4E91-B953-7ACB9564EEB9}"/>
    <cellStyle name="Nota 6 3 5" xfId="13884" xr:uid="{0C2DC96D-9F2A-4526-BE81-A6D6BB6753A3}"/>
    <cellStyle name="Nota 6 3 5 2" xfId="13885" xr:uid="{F209D552-7330-45B2-BA94-BBA8C721D5A6}"/>
    <cellStyle name="Nota 6 3 5 2 2" xfId="13886" xr:uid="{F66BC676-2D10-46F7-8124-AA6BE1BADCAF}"/>
    <cellStyle name="Nota 6 3 5 3" xfId="13887" xr:uid="{5FF48A70-CC92-41AC-9513-AAADABBFDDCE}"/>
    <cellStyle name="Nota 6 3 6" xfId="13888" xr:uid="{2F0E1848-5FAD-44D2-9CD7-B41E6B62A69E}"/>
    <cellStyle name="Nota 6 3 6 2" xfId="13889" xr:uid="{26C80C8D-E748-4CAF-AC17-D8B552FDBD1F}"/>
    <cellStyle name="Nota 6 3 6 2 2" xfId="13890" xr:uid="{DF08100F-F9A9-4732-8088-9B17BA539571}"/>
    <cellStyle name="Nota 6 3 6 3" xfId="13891" xr:uid="{6C17703A-0E69-4D89-AF57-C25728A432DC}"/>
    <cellStyle name="Nota 6 3 7" xfId="13892" xr:uid="{98E0178F-70BF-4E00-92F1-BC3F03A2565E}"/>
    <cellStyle name="Nota 6 4" xfId="13893" xr:uid="{B2CA9B6C-7FF8-4BA5-A6A3-73275D6FF487}"/>
    <cellStyle name="Nota 6 4 2" xfId="13894" xr:uid="{411796F5-725E-4BEF-A34C-20047A6C230B}"/>
    <cellStyle name="Nota 6 4 2 2" xfId="13895" xr:uid="{F7A80CF1-2697-4BC9-9E48-7F4C76F42273}"/>
    <cellStyle name="Nota 6 4 2 2 2" xfId="13896" xr:uid="{0205C3DA-0B07-4BBB-995A-0BCE8F78CE08}"/>
    <cellStyle name="Nota 6 4 2 2 2 2" xfId="13897" xr:uid="{48F9F3E1-3E3A-42AB-8546-B8B6A9DC7DE2}"/>
    <cellStyle name="Nota 6 4 2 2 2 2 2" xfId="13898" xr:uid="{D9465E35-DCC7-49D2-BEAE-D9D65D0D6248}"/>
    <cellStyle name="Nota 6 4 2 2 2 3" xfId="13899" xr:uid="{99D6FC34-7BB0-479C-B430-5DA9F19C5CAC}"/>
    <cellStyle name="Nota 6 4 2 2 3" xfId="13900" xr:uid="{C4984160-50C1-4FFB-ABF8-2CB6E0FC7A97}"/>
    <cellStyle name="Nota 6 4 2 2 3 2" xfId="13901" xr:uid="{6B2D730C-52C4-43F4-8538-BED426173076}"/>
    <cellStyle name="Nota 6 4 2 2 3 2 2" xfId="13902" xr:uid="{A866547D-570B-4EBA-B807-80DD80CCF439}"/>
    <cellStyle name="Nota 6 4 2 2 3 3" xfId="13903" xr:uid="{27C8304F-656C-4E7A-BABD-AA2ABDC5A4A8}"/>
    <cellStyle name="Nota 6 4 2 2 4" xfId="13904" xr:uid="{56490C0C-1E25-412B-A6B2-D084B82C8D31}"/>
    <cellStyle name="Nota 6 4 2 3" xfId="13905" xr:uid="{78B3BE68-10F0-4C14-A405-FDD31E97963B}"/>
    <cellStyle name="Nota 6 4 2 3 2" xfId="13906" xr:uid="{4FD1A60D-8C04-49E5-9928-29F7CDC13991}"/>
    <cellStyle name="Nota 6 4 2 3 2 2" xfId="13907" xr:uid="{62AF4568-FADD-433D-B785-87F78074AAF7}"/>
    <cellStyle name="Nota 6 4 2 3 3" xfId="13908" xr:uid="{E7FF66A1-BB33-4A30-B4BD-B28DF2698CBB}"/>
    <cellStyle name="Nota 6 4 2 4" xfId="13909" xr:uid="{0CD71F47-D7DC-4F03-A29C-9CFDEAAFCED0}"/>
    <cellStyle name="Nota 6 4 2 4 2" xfId="13910" xr:uid="{C78A2268-D0CA-4250-938D-5A4423F4D857}"/>
    <cellStyle name="Nota 6 4 2 4 2 2" xfId="13911" xr:uid="{C3080D62-11E8-4C1C-9069-40675A8CB084}"/>
    <cellStyle name="Nota 6 4 2 4 3" xfId="13912" xr:uid="{E577C83D-360A-4CA1-9BDE-A412B4146AAB}"/>
    <cellStyle name="Nota 6 4 2 5" xfId="13913" xr:uid="{4A9CCB0B-EA92-463F-94DE-D508480D4ECA}"/>
    <cellStyle name="Nota 6 4 3" xfId="13914" xr:uid="{D3AFAA32-F62A-4A9C-A75B-3A712FEAC470}"/>
    <cellStyle name="Nota 6 4 3 2" xfId="13915" xr:uid="{231E8A1C-CA69-4724-810F-39C52FCA26FE}"/>
    <cellStyle name="Nota 6 4 3 2 2" xfId="13916" xr:uid="{1608816B-8981-47DA-94E1-E26325238368}"/>
    <cellStyle name="Nota 6 4 3 2 2 2" xfId="13917" xr:uid="{96336257-8B64-47BB-AADE-6A8599F7E5B3}"/>
    <cellStyle name="Nota 6 4 3 2 3" xfId="13918" xr:uid="{A9EC49FC-1435-4CC0-952A-26903C7C8EA2}"/>
    <cellStyle name="Nota 6 4 3 3" xfId="13919" xr:uid="{F2BD50A6-1E0B-41B4-9CB3-1AD06C79DBA6}"/>
    <cellStyle name="Nota 6 4 3 3 2" xfId="13920" xr:uid="{94D1F81B-4811-4952-A2AC-E9130AE46561}"/>
    <cellStyle name="Nota 6 4 3 3 2 2" xfId="13921" xr:uid="{BAAED5D3-74B1-4CE5-8165-3C5584181DEC}"/>
    <cellStyle name="Nota 6 4 3 3 3" xfId="13922" xr:uid="{9DDB9ED1-E10A-4C5A-87BD-58703A00FF84}"/>
    <cellStyle name="Nota 6 4 3 4" xfId="13923" xr:uid="{493987A0-1BFB-4B3B-A329-156ADD8A9E98}"/>
    <cellStyle name="Nota 6 4 4" xfId="13924" xr:uid="{75EE9A5B-8060-4CCB-A39B-D291C155B4B4}"/>
    <cellStyle name="Nota 6 4 4 2" xfId="13925" xr:uid="{503171DF-9EC6-4D72-81F3-214198F4EEF2}"/>
    <cellStyle name="Nota 6 4 4 2 2" xfId="13926" xr:uid="{CFBE5585-E814-47C3-B079-16158CDB397D}"/>
    <cellStyle name="Nota 6 4 4 3" xfId="13927" xr:uid="{AA77FE46-592A-48F5-9C7F-BB080C0E36AE}"/>
    <cellStyle name="Nota 6 4 5" xfId="13928" xr:uid="{66336DDE-1C15-4E7B-95C5-BCED4F35CA84}"/>
    <cellStyle name="Nota 6 4 5 2" xfId="13929" xr:uid="{8FB38FD8-2389-4290-91AB-D7AFC56BE69F}"/>
    <cellStyle name="Nota 6 4 5 2 2" xfId="13930" xr:uid="{1E159547-B7A5-4486-9E29-C9490568E739}"/>
    <cellStyle name="Nota 6 4 5 3" xfId="13931" xr:uid="{6E739BBC-779F-406E-8F4C-4FE3EF819889}"/>
    <cellStyle name="Nota 6 4 6" xfId="13932" xr:uid="{0A114239-B443-4E73-8F27-13DB2C3F686C}"/>
    <cellStyle name="Nota 6 5" xfId="13933" xr:uid="{D9F4AB01-E110-420B-9D33-86719DEFEA1C}"/>
    <cellStyle name="Nota 6 5 2" xfId="13934" xr:uid="{ED4F435C-38B6-464C-BF4F-F3395E53308A}"/>
    <cellStyle name="Nota 6 5 2 2" xfId="13935" xr:uid="{EC3A7BD2-6315-4AEC-B591-BE9F976993ED}"/>
    <cellStyle name="Nota 6 5 2 2 2" xfId="13936" xr:uid="{229392D6-25BB-4DC4-8DDD-DA3E64D481AF}"/>
    <cellStyle name="Nota 6 5 2 2 2 2" xfId="13937" xr:uid="{0163710B-743A-43FF-8A3E-3CB26BF308FA}"/>
    <cellStyle name="Nota 6 5 2 2 3" xfId="13938" xr:uid="{8046112E-690B-4807-999C-AE449293E737}"/>
    <cellStyle name="Nota 6 5 2 3" xfId="13939" xr:uid="{DBAC2352-3468-4749-A8F0-4DD6B965B4A5}"/>
    <cellStyle name="Nota 6 5 2 3 2" xfId="13940" xr:uid="{C7764DEA-FBE2-465E-A4F5-034384EF270C}"/>
    <cellStyle name="Nota 6 5 2 3 2 2" xfId="13941" xr:uid="{EF3BAC8A-7E2B-428B-904E-9BED81174490}"/>
    <cellStyle name="Nota 6 5 2 3 3" xfId="13942" xr:uid="{142964CC-CD21-4865-A8FC-5FC3EB665428}"/>
    <cellStyle name="Nota 6 5 2 4" xfId="13943" xr:uid="{8DCA4F3E-A26F-48B4-BF77-1FC5CA684135}"/>
    <cellStyle name="Nota 6 5 3" xfId="13944" xr:uid="{5B01AA36-0CEA-462F-AB89-15C4C32807BB}"/>
    <cellStyle name="Nota 6 5 3 2" xfId="13945" xr:uid="{8F7A464B-05FB-45CD-9C55-F21AD3740B17}"/>
    <cellStyle name="Nota 6 5 3 2 2" xfId="13946" xr:uid="{C96F8384-4B93-4941-AB84-E704ED8046C4}"/>
    <cellStyle name="Nota 6 5 3 3" xfId="13947" xr:uid="{B3FEC528-6A4E-4D70-87FA-7443E936138F}"/>
    <cellStyle name="Nota 6 5 4" xfId="13948" xr:uid="{C28F7AA5-B328-4FB6-B577-C26D98BE8024}"/>
    <cellStyle name="Nota 6 5 4 2" xfId="13949" xr:uid="{C85EDE95-D6D7-45E4-9F32-62AB56D41EA5}"/>
    <cellStyle name="Nota 6 5 4 2 2" xfId="13950" xr:uid="{BFA94A21-09AF-4F26-8361-B55B4E1D6743}"/>
    <cellStyle name="Nota 6 5 4 3" xfId="13951" xr:uid="{79ACE423-294A-4EAC-BC3E-04F6728F28AB}"/>
    <cellStyle name="Nota 6 5 5" xfId="13952" xr:uid="{79352BA0-6833-4F80-8334-6BCC42F52155}"/>
    <cellStyle name="Nota 6 6" xfId="13953" xr:uid="{25E01D74-0C02-4B8B-B04A-83711A866138}"/>
    <cellStyle name="Nota 6 6 2" xfId="13954" xr:uid="{DC79E014-4C11-4634-9E24-D7A3B2F921F1}"/>
    <cellStyle name="Nota 6 6 2 2" xfId="13955" xr:uid="{E2BAFB3C-88EF-4940-A075-BA7FF2EE482F}"/>
    <cellStyle name="Nota 6 6 2 2 2" xfId="13956" xr:uid="{69E6914A-BE3C-402B-8E16-C7EF14F836A6}"/>
    <cellStyle name="Nota 6 6 2 3" xfId="13957" xr:uid="{A0E3CA66-89A8-4C85-B3C1-0442646E40CC}"/>
    <cellStyle name="Nota 6 6 3" xfId="13958" xr:uid="{122AFC93-5CF7-4D4E-AF60-97554B82AE72}"/>
    <cellStyle name="Nota 6 6 3 2" xfId="13959" xr:uid="{C8702B26-E9C1-4B8F-9497-94C6DBA58EF9}"/>
    <cellStyle name="Nota 6 6 3 2 2" xfId="13960" xr:uid="{50479216-E73C-4507-81FF-74461919608E}"/>
    <cellStyle name="Nota 6 6 3 3" xfId="13961" xr:uid="{3BA8D026-AF9E-486E-9313-2D2F8DB8B61B}"/>
    <cellStyle name="Nota 6 6 4" xfId="13962" xr:uid="{9E69E176-F44B-4687-996D-CFCA57F77B8C}"/>
    <cellStyle name="Nota 6 7" xfId="13963" xr:uid="{E3EA55FA-0814-4581-A89F-C0F93A3B25FB}"/>
    <cellStyle name="Nota 6 7 2" xfId="13964" xr:uid="{80A396D8-B559-4B7E-B079-0458B75FA17F}"/>
    <cellStyle name="Nota 6 7 2 2" xfId="13965" xr:uid="{540FF056-196C-4EA6-9F62-40E748990C11}"/>
    <cellStyle name="Nota 6 7 3" xfId="13966" xr:uid="{9827C13C-624F-42F2-B50C-73E57941748E}"/>
    <cellStyle name="Nota 6 8" xfId="13967" xr:uid="{EEA3B462-82B5-41D9-9963-37EDC1ED7919}"/>
    <cellStyle name="Nota 6 8 2" xfId="13968" xr:uid="{13440980-7BCF-4533-AA4F-C4DBBC0544AE}"/>
    <cellStyle name="Nota 6 8 2 2" xfId="13969" xr:uid="{601FCD0A-364A-4355-ABB6-4F9B8D5003DF}"/>
    <cellStyle name="Nota 6 8 3" xfId="13970" xr:uid="{28341FC3-9E90-4CE6-8720-FC6FB85351F9}"/>
    <cellStyle name="Nota 6 9" xfId="13971" xr:uid="{56EFF2C2-7826-46D7-B099-69BEC7FD6353}"/>
    <cellStyle name="Nota 7" xfId="13972" xr:uid="{5572D525-68CD-4661-96EB-86642BD2FFFE}"/>
    <cellStyle name="Nota 7 2" xfId="13973" xr:uid="{EE733B55-B980-4608-BC50-539ADE08F4D7}"/>
    <cellStyle name="Nota 7 2 2" xfId="13974" xr:uid="{66AEF14F-8FC7-465F-8EA6-9516AD733B5D}"/>
    <cellStyle name="Nota 7 2 2 2" xfId="13975" xr:uid="{5386D2D7-1BC6-4031-B257-1D0156A6F162}"/>
    <cellStyle name="Nota 7 2 2 2 2" xfId="13976" xr:uid="{5F4207E5-B941-459A-A98F-80D69A855740}"/>
    <cellStyle name="Nota 7 2 2 2 2 2" xfId="13977" xr:uid="{40F560C3-47F2-4113-9841-A6CC397A1336}"/>
    <cellStyle name="Nota 7 2 2 2 2 2 2" xfId="13978" xr:uid="{2BB52D8E-E80B-418B-915A-2A792EC60418}"/>
    <cellStyle name="Nota 7 2 2 2 2 2 2 2" xfId="13979" xr:uid="{92855321-B339-4F1B-8675-00CE81ECB677}"/>
    <cellStyle name="Nota 7 2 2 2 2 2 2 2 2" xfId="13980" xr:uid="{CC55F9AA-E50D-4CED-9A7B-A587F71FE3F8}"/>
    <cellStyle name="Nota 7 2 2 2 2 2 2 3" xfId="13981" xr:uid="{A5D4D13A-FF2F-4124-98D9-E8C2211AC16E}"/>
    <cellStyle name="Nota 7 2 2 2 2 2 3" xfId="13982" xr:uid="{391E7008-3FAC-4059-9BA1-EFCD419B70B4}"/>
    <cellStyle name="Nota 7 2 2 2 2 2 3 2" xfId="13983" xr:uid="{A8DD9C1C-D7AF-450F-9603-4A9134CFF90B}"/>
    <cellStyle name="Nota 7 2 2 2 2 2 3 2 2" xfId="13984" xr:uid="{E9BBBF12-B131-44E8-951B-D1E0A8A75FF3}"/>
    <cellStyle name="Nota 7 2 2 2 2 2 3 3" xfId="13985" xr:uid="{1BC27621-8D79-4EAB-B7FF-38A99BD9E6D0}"/>
    <cellStyle name="Nota 7 2 2 2 2 2 4" xfId="13986" xr:uid="{0C6F1BE6-4CC2-4EC3-B0DA-E8B92A34D5AD}"/>
    <cellStyle name="Nota 7 2 2 2 2 3" xfId="13987" xr:uid="{F5FE3E01-911B-4594-B29A-9A2DC831C1B6}"/>
    <cellStyle name="Nota 7 2 2 2 2 3 2" xfId="13988" xr:uid="{DDC951C5-12D5-4D1C-B4FE-01407670871D}"/>
    <cellStyle name="Nota 7 2 2 2 2 3 2 2" xfId="13989" xr:uid="{5AEC0729-4D1D-4D71-9330-0BEB3F35C2B4}"/>
    <cellStyle name="Nota 7 2 2 2 2 3 3" xfId="13990" xr:uid="{73351BA0-1A79-480E-A1B3-08197382F6B0}"/>
    <cellStyle name="Nota 7 2 2 2 2 4" xfId="13991" xr:uid="{9E2EBB03-9D10-4018-9669-3B88779362B1}"/>
    <cellStyle name="Nota 7 2 2 2 2 4 2" xfId="13992" xr:uid="{613AA19A-9A90-437D-A3C6-FD0DF90F2AE3}"/>
    <cellStyle name="Nota 7 2 2 2 2 4 2 2" xfId="13993" xr:uid="{CBD98EEB-6252-4BE6-9128-A8A0988F204C}"/>
    <cellStyle name="Nota 7 2 2 2 2 4 3" xfId="13994" xr:uid="{4D47B090-A914-4C04-9854-57B78D42AE9B}"/>
    <cellStyle name="Nota 7 2 2 2 2 5" xfId="13995" xr:uid="{EB8E801E-4E3C-4A92-86E4-EED526105105}"/>
    <cellStyle name="Nota 7 2 2 2 3" xfId="13996" xr:uid="{1FA55B42-8B4A-46C1-82EB-64E85552DDD8}"/>
    <cellStyle name="Nota 7 2 2 2 3 2" xfId="13997" xr:uid="{A497C34E-F7AF-49C2-9BEE-2A470A198AA8}"/>
    <cellStyle name="Nota 7 2 2 2 3 2 2" xfId="13998" xr:uid="{9BACF270-E01E-4CE0-9412-2B6D3A51C6F5}"/>
    <cellStyle name="Nota 7 2 2 2 3 2 2 2" xfId="13999" xr:uid="{AADC77CD-9776-475A-A410-37132BFA4E9B}"/>
    <cellStyle name="Nota 7 2 2 2 3 2 3" xfId="14000" xr:uid="{FB33977A-5A55-4811-BB23-D6AC7668AB9D}"/>
    <cellStyle name="Nota 7 2 2 2 3 3" xfId="14001" xr:uid="{2B24D4AB-F1C5-4BBE-98A4-4423B0D436CC}"/>
    <cellStyle name="Nota 7 2 2 2 3 3 2" xfId="14002" xr:uid="{F31C3673-E1AD-4AB0-A45A-9A49613D337F}"/>
    <cellStyle name="Nota 7 2 2 2 3 3 2 2" xfId="14003" xr:uid="{DF3A0ECD-A9C2-4FC5-ACD7-2E52A141CC2E}"/>
    <cellStyle name="Nota 7 2 2 2 3 3 3" xfId="14004" xr:uid="{05C5D28A-7771-4184-B014-B4F5020F857F}"/>
    <cellStyle name="Nota 7 2 2 2 3 4" xfId="14005" xr:uid="{FC49E0D8-184B-47E6-BFC0-37877548946D}"/>
    <cellStyle name="Nota 7 2 2 2 4" xfId="14006" xr:uid="{485684B4-AD01-4986-9047-56160E1791B2}"/>
    <cellStyle name="Nota 7 2 2 2 4 2" xfId="14007" xr:uid="{5EE5C030-ECD0-4C87-A36B-77680693678C}"/>
    <cellStyle name="Nota 7 2 2 2 4 2 2" xfId="14008" xr:uid="{4F84AF52-662F-4A68-8AD4-BB26F95C8E65}"/>
    <cellStyle name="Nota 7 2 2 2 4 3" xfId="14009" xr:uid="{4A74E486-AF1C-4D99-BC1D-45D9600C704E}"/>
    <cellStyle name="Nota 7 2 2 2 5" xfId="14010" xr:uid="{861907D9-1F87-4F03-B454-B4307317DF72}"/>
    <cellStyle name="Nota 7 2 2 2 5 2" xfId="14011" xr:uid="{E10B7CDF-9D89-48FF-BC31-FB18F793620F}"/>
    <cellStyle name="Nota 7 2 2 2 5 2 2" xfId="14012" xr:uid="{31DDE7F5-8878-45A0-8DC1-8C2B65740284}"/>
    <cellStyle name="Nota 7 2 2 2 5 3" xfId="14013" xr:uid="{961382AC-A5A9-4ABE-9CB9-6AAEBDB9DAD5}"/>
    <cellStyle name="Nota 7 2 2 2 6" xfId="14014" xr:uid="{C594F289-D492-4545-9808-1A2083D031B0}"/>
    <cellStyle name="Nota 7 2 2 3" xfId="14015" xr:uid="{3CE004A6-BFDB-48B8-99B7-853C092EA369}"/>
    <cellStyle name="Nota 7 2 2 3 2" xfId="14016" xr:uid="{544A0EF7-B15B-4DC3-9F47-644DBEABD705}"/>
    <cellStyle name="Nota 7 2 2 3 2 2" xfId="14017" xr:uid="{71D2A3CE-D8F8-4A83-B04A-57F902715CFB}"/>
    <cellStyle name="Nota 7 2 2 3 2 2 2" xfId="14018" xr:uid="{8CE6FC22-CB96-4EDE-BC81-6155ADEA3BBD}"/>
    <cellStyle name="Nota 7 2 2 3 2 2 2 2" xfId="14019" xr:uid="{CB88AEE3-7402-4308-98BC-540111E8D43B}"/>
    <cellStyle name="Nota 7 2 2 3 2 2 3" xfId="14020" xr:uid="{41A41814-AD70-46EF-8A60-F940900C05E2}"/>
    <cellStyle name="Nota 7 2 2 3 2 3" xfId="14021" xr:uid="{BE1B2F27-1064-4C83-8823-BCF00B8EE0DD}"/>
    <cellStyle name="Nota 7 2 2 3 2 3 2" xfId="14022" xr:uid="{F260B4C6-CBCF-4DA9-A25F-6E26C29C7BE3}"/>
    <cellStyle name="Nota 7 2 2 3 2 3 2 2" xfId="14023" xr:uid="{492CFD9F-282C-46F1-9504-53C7B0E1F263}"/>
    <cellStyle name="Nota 7 2 2 3 2 3 3" xfId="14024" xr:uid="{78686548-C92F-4CB1-A990-1E82A9DB640A}"/>
    <cellStyle name="Nota 7 2 2 3 2 4" xfId="14025" xr:uid="{8678BD6B-7D5D-423A-B3F6-E12EDBBA68D9}"/>
    <cellStyle name="Nota 7 2 2 3 3" xfId="14026" xr:uid="{4CE1110D-3599-453C-A127-E371AFEDE442}"/>
    <cellStyle name="Nota 7 2 2 3 3 2" xfId="14027" xr:uid="{6A0A2C1D-124E-4973-A1DD-32B114DE004C}"/>
    <cellStyle name="Nota 7 2 2 3 3 2 2" xfId="14028" xr:uid="{32AF283F-0A5B-4B7D-81EE-11BD6781BD91}"/>
    <cellStyle name="Nota 7 2 2 3 3 3" xfId="14029" xr:uid="{10C48A31-5901-4C42-8D04-8A23368F00F5}"/>
    <cellStyle name="Nota 7 2 2 3 4" xfId="14030" xr:uid="{58F139AC-7217-46AA-AC8D-A07B18218539}"/>
    <cellStyle name="Nota 7 2 2 3 4 2" xfId="14031" xr:uid="{4C3493E0-E2E7-47DC-B9CA-FC1CA8DDC11A}"/>
    <cellStyle name="Nota 7 2 2 3 4 2 2" xfId="14032" xr:uid="{DB5DAA48-E286-4F5A-A283-C52821148203}"/>
    <cellStyle name="Nota 7 2 2 3 4 3" xfId="14033" xr:uid="{6B2BCF00-B42E-4E66-A654-CCA65E3BF015}"/>
    <cellStyle name="Nota 7 2 2 3 5" xfId="14034" xr:uid="{A78DEF00-152C-41A4-934A-1F4C8C44777C}"/>
    <cellStyle name="Nota 7 2 2 4" xfId="14035" xr:uid="{E446307F-BC27-4EBB-BBE2-9A9F96C87A0D}"/>
    <cellStyle name="Nota 7 2 2 4 2" xfId="14036" xr:uid="{9CE1CA23-DF45-4D41-9124-D7E1291685EA}"/>
    <cellStyle name="Nota 7 2 2 4 2 2" xfId="14037" xr:uid="{8C7A160A-026B-4DB1-B3BF-9BCFABA36312}"/>
    <cellStyle name="Nota 7 2 2 4 2 2 2" xfId="14038" xr:uid="{B0F00D17-626F-460B-A963-FCED7E44DD59}"/>
    <cellStyle name="Nota 7 2 2 4 2 3" xfId="14039" xr:uid="{878625D0-C626-45E1-917C-ACB5AFC7CD12}"/>
    <cellStyle name="Nota 7 2 2 4 3" xfId="14040" xr:uid="{438AB0FC-8756-4D0D-803B-D652EDEC0285}"/>
    <cellStyle name="Nota 7 2 2 4 3 2" xfId="14041" xr:uid="{0CBA06B6-D188-4F89-B3BF-B6EA312F4FB6}"/>
    <cellStyle name="Nota 7 2 2 4 3 2 2" xfId="14042" xr:uid="{AECC0184-B484-409D-9347-A7A776786F9F}"/>
    <cellStyle name="Nota 7 2 2 4 3 3" xfId="14043" xr:uid="{7CB382D5-C155-4AF0-BE63-BA9666755B8F}"/>
    <cellStyle name="Nota 7 2 2 4 4" xfId="14044" xr:uid="{92480F4A-C72B-44E0-B515-5864A1DFE1E0}"/>
    <cellStyle name="Nota 7 2 2 5" xfId="14045" xr:uid="{624D9942-353A-461D-B4A2-C2A3DAD023AA}"/>
    <cellStyle name="Nota 7 2 2 5 2" xfId="14046" xr:uid="{846ECD78-681B-45B8-A25E-E9AD70A252FD}"/>
    <cellStyle name="Nota 7 2 2 5 2 2" xfId="14047" xr:uid="{8A425547-8731-43D7-987B-8FCCB08BF919}"/>
    <cellStyle name="Nota 7 2 2 5 3" xfId="14048" xr:uid="{18DD7E68-C563-4B01-A8B8-706BBC658663}"/>
    <cellStyle name="Nota 7 2 2 6" xfId="14049" xr:uid="{5D13E4D2-6D0F-42BC-9CB5-BBDBC638D43F}"/>
    <cellStyle name="Nota 7 2 2 6 2" xfId="14050" xr:uid="{B687911A-16F3-46E1-8E98-1F1958448610}"/>
    <cellStyle name="Nota 7 2 2 6 2 2" xfId="14051" xr:uid="{5B31B261-FE56-4DE5-898A-8B4CF8AFB62E}"/>
    <cellStyle name="Nota 7 2 2 6 3" xfId="14052" xr:uid="{1F8975CC-2A1B-4C39-A2FD-EB90D68F01F6}"/>
    <cellStyle name="Nota 7 2 2 7" xfId="14053" xr:uid="{437E2B66-1416-4D03-8341-C0959F0610FA}"/>
    <cellStyle name="Nota 7 2 3" xfId="14054" xr:uid="{C07D5DCD-81C2-42FF-88B7-D77506B53F8F}"/>
    <cellStyle name="Nota 7 2 3 2" xfId="14055" xr:uid="{71A763D4-4134-476F-883D-4A1A9C752751}"/>
    <cellStyle name="Nota 7 2 3 2 2" xfId="14056" xr:uid="{284E1597-ACF6-4B14-BA3A-8D80402A0310}"/>
    <cellStyle name="Nota 7 2 3 2 2 2" xfId="14057" xr:uid="{B3BC9B19-F5DA-41AC-A3F3-E09D7798A180}"/>
    <cellStyle name="Nota 7 2 3 2 2 2 2" xfId="14058" xr:uid="{DAFE2BAE-AD89-4A69-892B-49A1FBC0AAF0}"/>
    <cellStyle name="Nota 7 2 3 2 2 2 2 2" xfId="14059" xr:uid="{B5A4BD00-BD7A-4DA1-8CC0-F2C5123BBFFF}"/>
    <cellStyle name="Nota 7 2 3 2 2 2 3" xfId="14060" xr:uid="{554A8450-E9BA-42A7-8F7C-D2818BBA5A9E}"/>
    <cellStyle name="Nota 7 2 3 2 2 3" xfId="14061" xr:uid="{AA24C632-E2A1-40A5-85A4-00484DF5ECD3}"/>
    <cellStyle name="Nota 7 2 3 2 2 3 2" xfId="14062" xr:uid="{EC1C8E75-9F20-461D-ABAB-5062B885AB7A}"/>
    <cellStyle name="Nota 7 2 3 2 2 3 2 2" xfId="14063" xr:uid="{E0D63C25-78A4-480A-BF7A-2D71AB1CD701}"/>
    <cellStyle name="Nota 7 2 3 2 2 3 3" xfId="14064" xr:uid="{228F0108-BB89-48D8-AA7A-31E1C54398D3}"/>
    <cellStyle name="Nota 7 2 3 2 2 4" xfId="14065" xr:uid="{CB3EC999-584D-42C9-AF4C-3118FBA6F328}"/>
    <cellStyle name="Nota 7 2 3 2 3" xfId="14066" xr:uid="{6EE10323-D2AF-49C8-A602-9AA35E1829F4}"/>
    <cellStyle name="Nota 7 2 3 2 3 2" xfId="14067" xr:uid="{5423B913-4D8B-4255-8342-2C148F7F84C8}"/>
    <cellStyle name="Nota 7 2 3 2 3 2 2" xfId="14068" xr:uid="{E63091AA-8665-44E4-93AB-9CDCE9C1885A}"/>
    <cellStyle name="Nota 7 2 3 2 3 3" xfId="14069" xr:uid="{6ECD436E-AAB6-4F04-A501-61E72AFB2CD6}"/>
    <cellStyle name="Nota 7 2 3 2 4" xfId="14070" xr:uid="{965BAE92-3ED6-4C07-89F3-BC87BF710616}"/>
    <cellStyle name="Nota 7 2 3 2 4 2" xfId="14071" xr:uid="{88701661-D080-4DDD-92D1-67EBFF6760D3}"/>
    <cellStyle name="Nota 7 2 3 2 4 2 2" xfId="14072" xr:uid="{B1B01E23-C6F2-4BE1-AFE3-F7D6A568F187}"/>
    <cellStyle name="Nota 7 2 3 2 4 3" xfId="14073" xr:uid="{AB17EA1E-22D8-4A92-89B3-4A30AA9270C2}"/>
    <cellStyle name="Nota 7 2 3 2 5" xfId="14074" xr:uid="{15344D1B-1F57-40C3-ADC4-4505579CD5D9}"/>
    <cellStyle name="Nota 7 2 3 3" xfId="14075" xr:uid="{DFF7D218-E9B8-45FD-B872-FC1513EB3E4D}"/>
    <cellStyle name="Nota 7 2 3 3 2" xfId="14076" xr:uid="{34A6C741-60B8-4C2C-A8BE-880F32968DD8}"/>
    <cellStyle name="Nota 7 2 3 3 2 2" xfId="14077" xr:uid="{C5D07766-E702-47E8-BABD-6520A6F677F9}"/>
    <cellStyle name="Nota 7 2 3 3 2 2 2" xfId="14078" xr:uid="{50F8AB99-3BB0-4F22-BDD3-AA52D63A59DA}"/>
    <cellStyle name="Nota 7 2 3 3 2 3" xfId="14079" xr:uid="{F82B3456-E50F-4282-99AE-0ABE7629E435}"/>
    <cellStyle name="Nota 7 2 3 3 3" xfId="14080" xr:uid="{0E8F278D-7E50-4E49-B7AE-8F08BBE7BCFB}"/>
    <cellStyle name="Nota 7 2 3 3 3 2" xfId="14081" xr:uid="{BA401E9B-38CA-4441-9763-A7A8092175CA}"/>
    <cellStyle name="Nota 7 2 3 3 3 2 2" xfId="14082" xr:uid="{C29D110E-3489-4E4B-A772-8042EB0E00F0}"/>
    <cellStyle name="Nota 7 2 3 3 3 3" xfId="14083" xr:uid="{404A0CE6-17A2-44CB-83A1-FBEC1FB8BCEE}"/>
    <cellStyle name="Nota 7 2 3 3 4" xfId="14084" xr:uid="{4D3D2CD5-2435-4BE4-8C3A-8626AE3841BA}"/>
    <cellStyle name="Nota 7 2 3 4" xfId="14085" xr:uid="{59D5197F-C299-4CD9-8494-7B2BC3293007}"/>
    <cellStyle name="Nota 7 2 3 4 2" xfId="14086" xr:uid="{534FDA90-C5DF-4A00-8571-8E013310EFDD}"/>
    <cellStyle name="Nota 7 2 3 4 2 2" xfId="14087" xr:uid="{05C15298-748A-49D3-B6B6-34BF62AA65C5}"/>
    <cellStyle name="Nota 7 2 3 4 3" xfId="14088" xr:uid="{E92EE67D-2FB7-4606-BFDA-A8552DBE7ED3}"/>
    <cellStyle name="Nota 7 2 3 5" xfId="14089" xr:uid="{404F70AF-D75A-4901-8511-C338E37FFB28}"/>
    <cellStyle name="Nota 7 2 3 5 2" xfId="14090" xr:uid="{7716A8FE-98FF-4D02-83B7-EF3D2CCA7087}"/>
    <cellStyle name="Nota 7 2 3 5 2 2" xfId="14091" xr:uid="{97B1FD1D-7C01-4427-8912-2D8F5CF9172C}"/>
    <cellStyle name="Nota 7 2 3 5 3" xfId="14092" xr:uid="{BDBE61CD-7BED-4286-83ED-3D91B875206C}"/>
    <cellStyle name="Nota 7 2 3 6" xfId="14093" xr:uid="{3780E8A4-D1D3-4790-BA66-4F92E62B9197}"/>
    <cellStyle name="Nota 7 2 4" xfId="14094" xr:uid="{BBB27D6D-2C16-404A-A720-BB309ACC7374}"/>
    <cellStyle name="Nota 7 2 4 2" xfId="14095" xr:uid="{BFE3C022-BEB2-4011-B367-547A476A3A80}"/>
    <cellStyle name="Nota 7 2 4 2 2" xfId="14096" xr:uid="{F71818F6-0157-4962-B8C0-7A4B042F0798}"/>
    <cellStyle name="Nota 7 2 4 2 2 2" xfId="14097" xr:uid="{309BE1AC-DEB5-4BCE-99D3-46581A43A35E}"/>
    <cellStyle name="Nota 7 2 4 2 2 2 2" xfId="14098" xr:uid="{BEC532D4-33EA-4E30-BFDB-67B2CA848FE1}"/>
    <cellStyle name="Nota 7 2 4 2 2 3" xfId="14099" xr:uid="{B7E28147-1DD9-4118-B326-A37B00C359E2}"/>
    <cellStyle name="Nota 7 2 4 2 3" xfId="14100" xr:uid="{761CF44B-D757-4727-A522-C465691EA147}"/>
    <cellStyle name="Nota 7 2 4 2 3 2" xfId="14101" xr:uid="{1B6BF54D-0925-40B6-B6C9-8F803D6EECE2}"/>
    <cellStyle name="Nota 7 2 4 2 3 2 2" xfId="14102" xr:uid="{022D8016-3539-434B-BE68-C96B995DAD11}"/>
    <cellStyle name="Nota 7 2 4 2 3 3" xfId="14103" xr:uid="{B8A8FD3A-9FF0-4320-992C-9DAB99C54843}"/>
    <cellStyle name="Nota 7 2 4 2 4" xfId="14104" xr:uid="{2EB38611-C924-4B61-AAFC-672B407ED6EC}"/>
    <cellStyle name="Nota 7 2 4 3" xfId="14105" xr:uid="{9C9E7CC7-AFB5-496A-88E2-838F994A9A39}"/>
    <cellStyle name="Nota 7 2 4 3 2" xfId="14106" xr:uid="{9F01F824-A1C4-4046-93FF-EB7990FC9045}"/>
    <cellStyle name="Nota 7 2 4 3 2 2" xfId="14107" xr:uid="{F141C026-1755-4D17-A6A6-E050AB235BF3}"/>
    <cellStyle name="Nota 7 2 4 3 3" xfId="14108" xr:uid="{81D62319-039A-4241-9E41-F4804A8CBFC2}"/>
    <cellStyle name="Nota 7 2 4 4" xfId="14109" xr:uid="{6F5F681D-B8E7-44E6-B42D-CA4CACE9BC8C}"/>
    <cellStyle name="Nota 7 2 4 4 2" xfId="14110" xr:uid="{FF69B42A-95BB-4DB9-A841-ED0D6CEB95A3}"/>
    <cellStyle name="Nota 7 2 4 4 2 2" xfId="14111" xr:uid="{A0CC28D4-BDAF-4FB4-BE8B-62250929E17F}"/>
    <cellStyle name="Nota 7 2 4 4 3" xfId="14112" xr:uid="{86F2209D-396B-4E28-90F4-0F0067394085}"/>
    <cellStyle name="Nota 7 2 4 5" xfId="14113" xr:uid="{6400E63A-E9BC-42AA-A9F0-BC69BD7BBFBC}"/>
    <cellStyle name="Nota 7 2 5" xfId="14114" xr:uid="{41A1A840-6761-479E-A540-DD56F424B558}"/>
    <cellStyle name="Nota 7 2 5 2" xfId="14115" xr:uid="{3EFFA38C-4ABC-47AD-9E68-00CDC632CE86}"/>
    <cellStyle name="Nota 7 2 5 2 2" xfId="14116" xr:uid="{E9F69C6F-222E-4B25-AA6C-31EB98E79C65}"/>
    <cellStyle name="Nota 7 2 5 2 2 2" xfId="14117" xr:uid="{DB7D6594-FA71-42BC-82F2-AC7AA41A45D2}"/>
    <cellStyle name="Nota 7 2 5 2 3" xfId="14118" xr:uid="{6A952C08-6FF9-4F99-B17C-D70D3D723278}"/>
    <cellStyle name="Nota 7 2 5 3" xfId="14119" xr:uid="{A18477F4-99F7-439F-9E47-1D4FF1FD4765}"/>
    <cellStyle name="Nota 7 2 5 3 2" xfId="14120" xr:uid="{AD546FA6-7244-49FF-AD06-9D1BDB3F4D3D}"/>
    <cellStyle name="Nota 7 2 5 3 2 2" xfId="14121" xr:uid="{F83F0702-BDA7-493E-817A-5E884A395D52}"/>
    <cellStyle name="Nota 7 2 5 3 3" xfId="14122" xr:uid="{ACD2CAE6-2551-4880-A51E-F913743B2D2E}"/>
    <cellStyle name="Nota 7 2 5 4" xfId="14123" xr:uid="{35375ECB-5EE3-4A28-B9B3-F06725CDE913}"/>
    <cellStyle name="Nota 7 2 6" xfId="14124" xr:uid="{624D5F2F-6055-4C10-80C2-E6028C9A4169}"/>
    <cellStyle name="Nota 7 2 6 2" xfId="14125" xr:uid="{540865D5-A3CA-4798-B08E-17D06C4523CE}"/>
    <cellStyle name="Nota 7 2 6 2 2" xfId="14126" xr:uid="{E403B5A6-D6F0-4703-A269-7E0DB7FB443C}"/>
    <cellStyle name="Nota 7 2 6 3" xfId="14127" xr:uid="{7777D092-C6ED-42FD-BA52-156C1460BFF2}"/>
    <cellStyle name="Nota 7 2 7" xfId="14128" xr:uid="{663CDC57-36F0-4CAE-8462-3D45D8938256}"/>
    <cellStyle name="Nota 7 2 7 2" xfId="14129" xr:uid="{364BA310-8D41-42D8-9145-F7E752084E1A}"/>
    <cellStyle name="Nota 7 2 7 2 2" xfId="14130" xr:uid="{C71B1E01-1CBE-4AC9-8A45-A8DC101F629C}"/>
    <cellStyle name="Nota 7 2 7 3" xfId="14131" xr:uid="{13AC7317-408E-4F6E-BD60-EA1FC03AD14E}"/>
    <cellStyle name="Nota 7 2 8" xfId="14132" xr:uid="{16A17F01-9FDE-4278-A9D4-A75A52175391}"/>
    <cellStyle name="Nota 7 3" xfId="14133" xr:uid="{77C5C008-E5C2-4541-92D6-E71A891D13B1}"/>
    <cellStyle name="Nota 7 3 2" xfId="14134" xr:uid="{A4CAF8CD-18BA-4760-B039-4524EE0ED57E}"/>
    <cellStyle name="Nota 7 3 2 2" xfId="14135" xr:uid="{53919E2F-934D-41FF-8966-FC9BA3A96049}"/>
    <cellStyle name="Nota 7 3 2 2 2" xfId="14136" xr:uid="{0913010B-3210-45D0-AD78-9755F758A7E1}"/>
    <cellStyle name="Nota 7 3 2 2 2 2" xfId="14137" xr:uid="{EDD077F5-2991-4D11-A9C4-33D426834FEF}"/>
    <cellStyle name="Nota 7 3 2 2 2 2 2" xfId="14138" xr:uid="{1F9A8F46-49AD-44E1-9BC4-812538C87452}"/>
    <cellStyle name="Nota 7 3 2 2 2 2 2 2" xfId="14139" xr:uid="{51B58544-BF4F-4D8A-9C0D-CC08FD94ED9B}"/>
    <cellStyle name="Nota 7 3 2 2 2 2 3" xfId="14140" xr:uid="{E6BEDF4D-02B1-4591-ACB1-9373504B12A1}"/>
    <cellStyle name="Nota 7 3 2 2 2 3" xfId="14141" xr:uid="{7B7492D8-2C75-4524-ADD8-C3817AE58656}"/>
    <cellStyle name="Nota 7 3 2 2 2 3 2" xfId="14142" xr:uid="{03B6EA10-B43C-4BAA-8DF2-6CDBF8EB10AE}"/>
    <cellStyle name="Nota 7 3 2 2 2 3 2 2" xfId="14143" xr:uid="{8FCD1036-BB60-4D43-88C7-74A47F3C410C}"/>
    <cellStyle name="Nota 7 3 2 2 2 3 3" xfId="14144" xr:uid="{DE9835FD-5FDB-4348-B87A-99A40DACA650}"/>
    <cellStyle name="Nota 7 3 2 2 2 4" xfId="14145" xr:uid="{24A0E66A-2491-4403-A3A0-55E1FAAF4AF7}"/>
    <cellStyle name="Nota 7 3 2 2 3" xfId="14146" xr:uid="{68D0CCD9-541F-4966-BE42-4283A63AE17D}"/>
    <cellStyle name="Nota 7 3 2 2 3 2" xfId="14147" xr:uid="{D67DC426-FF8D-4CA2-9E57-297D0E46A658}"/>
    <cellStyle name="Nota 7 3 2 2 3 2 2" xfId="14148" xr:uid="{94C900CE-EFB0-41E1-BAB1-8C4800E6B2C4}"/>
    <cellStyle name="Nota 7 3 2 2 3 3" xfId="14149" xr:uid="{3EBCC2D3-435C-4B36-B864-16A735720D8C}"/>
    <cellStyle name="Nota 7 3 2 2 4" xfId="14150" xr:uid="{5B8E8B02-7AED-412D-886E-505C8F2A4044}"/>
    <cellStyle name="Nota 7 3 2 2 4 2" xfId="14151" xr:uid="{A682D7DE-46E1-4229-A1F7-783655DD2356}"/>
    <cellStyle name="Nota 7 3 2 2 4 2 2" xfId="14152" xr:uid="{A49D0A39-AD15-4F5F-B292-74E137C8C293}"/>
    <cellStyle name="Nota 7 3 2 2 4 3" xfId="14153" xr:uid="{81492355-2B53-4DE4-984F-24594660D0DE}"/>
    <cellStyle name="Nota 7 3 2 2 5" xfId="14154" xr:uid="{C9FBB0CD-D710-443C-B283-5F73FD4B5290}"/>
    <cellStyle name="Nota 7 3 2 3" xfId="14155" xr:uid="{1FFB318E-E4BC-4587-B3C0-939E8C9C76D8}"/>
    <cellStyle name="Nota 7 3 2 3 2" xfId="14156" xr:uid="{C9C2E629-7849-4506-ADC0-271585EA8636}"/>
    <cellStyle name="Nota 7 3 2 3 2 2" xfId="14157" xr:uid="{274FA0FE-0C1A-4342-A17C-B31636F9BCE2}"/>
    <cellStyle name="Nota 7 3 2 3 2 2 2" xfId="14158" xr:uid="{66908449-D299-427E-BB98-1685D308132C}"/>
    <cellStyle name="Nota 7 3 2 3 2 3" xfId="14159" xr:uid="{0D44CC5C-BA74-4CED-B78A-DC98360DBABA}"/>
    <cellStyle name="Nota 7 3 2 3 3" xfId="14160" xr:uid="{E94520FD-2FB2-4287-9F04-3371366C0302}"/>
    <cellStyle name="Nota 7 3 2 3 3 2" xfId="14161" xr:uid="{9419C41F-DFE6-4E44-ABC8-237A6818485C}"/>
    <cellStyle name="Nota 7 3 2 3 3 2 2" xfId="14162" xr:uid="{44B80904-F6A2-4148-8F9C-5DBFA00A22FB}"/>
    <cellStyle name="Nota 7 3 2 3 3 3" xfId="14163" xr:uid="{50B07B62-12DB-4ECA-82A1-CB8FACB39260}"/>
    <cellStyle name="Nota 7 3 2 3 4" xfId="14164" xr:uid="{A625B85C-B9F9-44D2-8116-67B01477C943}"/>
    <cellStyle name="Nota 7 3 2 4" xfId="14165" xr:uid="{ECA2BA06-81B4-4A79-8EE5-5E98A2240254}"/>
    <cellStyle name="Nota 7 3 2 4 2" xfId="14166" xr:uid="{441C8CA0-D102-4AC5-B1E0-C3DFC07B95D3}"/>
    <cellStyle name="Nota 7 3 2 4 2 2" xfId="14167" xr:uid="{41B34BA1-21A1-4C80-AEA9-A37196AF72B2}"/>
    <cellStyle name="Nota 7 3 2 4 3" xfId="14168" xr:uid="{0858D996-D9BC-4E91-BE2E-1F6C1157F888}"/>
    <cellStyle name="Nota 7 3 2 5" xfId="14169" xr:uid="{19CE5FD4-9BDB-4D56-B407-171FC467C498}"/>
    <cellStyle name="Nota 7 3 2 5 2" xfId="14170" xr:uid="{31646B78-23D9-486A-A034-B3D6816BEB46}"/>
    <cellStyle name="Nota 7 3 2 5 2 2" xfId="14171" xr:uid="{A3EC3142-9D1C-4587-ABED-11EBCBD46362}"/>
    <cellStyle name="Nota 7 3 2 5 3" xfId="14172" xr:uid="{60327408-C952-4DF8-B88B-0C1B414E2E4D}"/>
    <cellStyle name="Nota 7 3 2 6" xfId="14173" xr:uid="{FE95B239-1E65-4C00-A2DD-EEBB32CB4D70}"/>
    <cellStyle name="Nota 7 3 3" xfId="14174" xr:uid="{23A4E54D-4462-4DD1-AA2B-02EBF6D13514}"/>
    <cellStyle name="Nota 7 3 3 2" xfId="14175" xr:uid="{90FED2E2-C890-40E3-8F74-72E2E664F804}"/>
    <cellStyle name="Nota 7 3 3 2 2" xfId="14176" xr:uid="{6026E6BE-4C67-4A8A-B76D-37B5F331D627}"/>
    <cellStyle name="Nota 7 3 3 2 2 2" xfId="14177" xr:uid="{701B83ED-31A8-49CA-9552-1852D5E93816}"/>
    <cellStyle name="Nota 7 3 3 2 2 2 2" xfId="14178" xr:uid="{B422685F-983B-4021-ADA1-7B853F006729}"/>
    <cellStyle name="Nota 7 3 3 2 2 3" xfId="14179" xr:uid="{547CC10A-D889-45FD-851F-C33451461743}"/>
    <cellStyle name="Nota 7 3 3 2 3" xfId="14180" xr:uid="{CFE827F3-151C-4777-876E-BFD374F40805}"/>
    <cellStyle name="Nota 7 3 3 2 3 2" xfId="14181" xr:uid="{07887804-5E45-4301-B850-F83EA637FBC7}"/>
    <cellStyle name="Nota 7 3 3 2 3 2 2" xfId="14182" xr:uid="{36C92DD1-488E-48F3-8212-7128930218D9}"/>
    <cellStyle name="Nota 7 3 3 2 3 3" xfId="14183" xr:uid="{D17E29CF-9498-4682-8816-2FF29925C6F9}"/>
    <cellStyle name="Nota 7 3 3 2 4" xfId="14184" xr:uid="{A0B056F7-7D66-4FD2-A869-0D86F2C44602}"/>
    <cellStyle name="Nota 7 3 3 3" xfId="14185" xr:uid="{64843AEA-D4F3-4C5A-8F35-2B76D11ADEC5}"/>
    <cellStyle name="Nota 7 3 3 3 2" xfId="14186" xr:uid="{F5A7CDC4-57C7-4A87-9542-8004B5F5C6F9}"/>
    <cellStyle name="Nota 7 3 3 3 2 2" xfId="14187" xr:uid="{95670A61-F711-44DB-8D9B-5C8EEA43794C}"/>
    <cellStyle name="Nota 7 3 3 3 3" xfId="14188" xr:uid="{AB3C1294-D0DA-4F0D-AEBA-D950EEDBC786}"/>
    <cellStyle name="Nota 7 3 3 4" xfId="14189" xr:uid="{14271ED8-7633-4C63-A232-E30A631B1E22}"/>
    <cellStyle name="Nota 7 3 3 4 2" xfId="14190" xr:uid="{0D0A5F1D-BFCE-43FC-A3DB-443D9B5C8674}"/>
    <cellStyle name="Nota 7 3 3 4 2 2" xfId="14191" xr:uid="{1660374C-5746-4F2A-B9CB-AC53C8D25398}"/>
    <cellStyle name="Nota 7 3 3 4 3" xfId="14192" xr:uid="{D12125F7-6D7F-4C59-8585-0BCD020E5ADB}"/>
    <cellStyle name="Nota 7 3 3 5" xfId="14193" xr:uid="{B5300009-3B4E-4C07-BF5A-1C5A28A5E9F0}"/>
    <cellStyle name="Nota 7 3 4" xfId="14194" xr:uid="{3B8313CC-1B02-4BA8-AC98-6C9220C27934}"/>
    <cellStyle name="Nota 7 3 4 2" xfId="14195" xr:uid="{AD651542-C5DC-4028-B436-138EA3975D25}"/>
    <cellStyle name="Nota 7 3 4 2 2" xfId="14196" xr:uid="{67EEDD39-C2C1-4699-893F-57AA004E3ED2}"/>
    <cellStyle name="Nota 7 3 4 2 2 2" xfId="14197" xr:uid="{64995ACE-EBE8-457A-95EE-B230A2CB4458}"/>
    <cellStyle name="Nota 7 3 4 2 3" xfId="14198" xr:uid="{09BCD533-44DE-4834-BC4B-1FDF06235817}"/>
    <cellStyle name="Nota 7 3 4 3" xfId="14199" xr:uid="{23EFBF7B-E646-4294-BF9A-E912B86FB945}"/>
    <cellStyle name="Nota 7 3 4 3 2" xfId="14200" xr:uid="{1A0D1C42-4D32-4B93-9832-412FED12A045}"/>
    <cellStyle name="Nota 7 3 4 3 2 2" xfId="14201" xr:uid="{52058F65-9280-4AD2-B5EB-AB59EB1B6105}"/>
    <cellStyle name="Nota 7 3 4 3 3" xfId="14202" xr:uid="{8C028EA2-7EE2-4FAC-8E82-EA91916E448B}"/>
    <cellStyle name="Nota 7 3 4 4" xfId="14203" xr:uid="{8B98FB34-2697-414B-9D1C-062BB07709D9}"/>
    <cellStyle name="Nota 7 3 5" xfId="14204" xr:uid="{2127219B-8D16-4325-9048-07C858469D24}"/>
    <cellStyle name="Nota 7 3 5 2" xfId="14205" xr:uid="{6BF2D3D2-47D2-4E70-83BF-C870648BBF1A}"/>
    <cellStyle name="Nota 7 3 5 2 2" xfId="14206" xr:uid="{F3E8C250-AA43-4B21-A213-7AEE0A1B0017}"/>
    <cellStyle name="Nota 7 3 5 3" xfId="14207" xr:uid="{39025A3C-1BC2-4520-91E4-4CB2BF2036D7}"/>
    <cellStyle name="Nota 7 3 6" xfId="14208" xr:uid="{F71AE839-6AAC-4B58-A627-DB94EEB6885E}"/>
    <cellStyle name="Nota 7 3 6 2" xfId="14209" xr:uid="{A7FC5824-D495-432F-AFF5-E1D0566467C1}"/>
    <cellStyle name="Nota 7 3 6 2 2" xfId="14210" xr:uid="{EDD60D5B-8283-4A48-8E0A-5D4BB6C6ADB7}"/>
    <cellStyle name="Nota 7 3 6 3" xfId="14211" xr:uid="{63EDC97C-E44C-4BB6-8341-505CCC51F8FE}"/>
    <cellStyle name="Nota 7 3 7" xfId="14212" xr:uid="{49B60C8C-3DC5-4684-9F8E-D8EF40BBFBAB}"/>
    <cellStyle name="Nota 7 4" xfId="14213" xr:uid="{D5280D02-6240-409E-82B4-A6C4C90D5008}"/>
    <cellStyle name="Nota 7 4 2" xfId="14214" xr:uid="{799A0483-E57F-45CC-B05C-B76A5AB6D017}"/>
    <cellStyle name="Nota 7 4 2 2" xfId="14215" xr:uid="{D19E9109-F000-45AB-9ABE-CCDDBA4AC77F}"/>
    <cellStyle name="Nota 7 4 2 2 2" xfId="14216" xr:uid="{B2227B5E-D472-419D-A5EC-878E542BCE48}"/>
    <cellStyle name="Nota 7 4 2 2 2 2" xfId="14217" xr:uid="{57C989E5-CB9A-472F-AFD2-7B3E3D1FD73C}"/>
    <cellStyle name="Nota 7 4 2 2 2 2 2" xfId="14218" xr:uid="{5DA7BB25-F004-4615-BE3E-B37650E783AB}"/>
    <cellStyle name="Nota 7 4 2 2 2 3" xfId="14219" xr:uid="{7D2474B2-187C-4304-8752-F927A5833903}"/>
    <cellStyle name="Nota 7 4 2 2 3" xfId="14220" xr:uid="{2274F6B4-50D6-4D3A-BDFF-26FCD215C3BC}"/>
    <cellStyle name="Nota 7 4 2 2 3 2" xfId="14221" xr:uid="{B58CC829-66A8-48A5-B3B6-FB2B21942975}"/>
    <cellStyle name="Nota 7 4 2 2 3 2 2" xfId="14222" xr:uid="{AD3F24F2-1E4C-450D-A30B-DF1595C7A45D}"/>
    <cellStyle name="Nota 7 4 2 2 3 3" xfId="14223" xr:uid="{DFF7518C-48EC-469C-916B-F31547AFD673}"/>
    <cellStyle name="Nota 7 4 2 2 4" xfId="14224" xr:uid="{661B7346-3F2D-4AE1-BCA6-2EFEDF35E707}"/>
    <cellStyle name="Nota 7 4 2 3" xfId="14225" xr:uid="{CF33E9F0-E4BB-40C4-91C4-EDA9C365BC9C}"/>
    <cellStyle name="Nota 7 4 2 3 2" xfId="14226" xr:uid="{4CA41186-BA00-497D-911F-24D6552EDBD2}"/>
    <cellStyle name="Nota 7 4 2 3 2 2" xfId="14227" xr:uid="{FB56910D-1902-4C1B-A473-C36A22E1BEC0}"/>
    <cellStyle name="Nota 7 4 2 3 3" xfId="14228" xr:uid="{A02C2FAB-E216-4191-A0F8-78A3B61DE305}"/>
    <cellStyle name="Nota 7 4 2 4" xfId="14229" xr:uid="{D70CC151-6D7A-4577-B21A-F9E5980564F7}"/>
    <cellStyle name="Nota 7 4 2 4 2" xfId="14230" xr:uid="{2302B0A5-978C-4ACB-9A86-C3AB4CA23B1A}"/>
    <cellStyle name="Nota 7 4 2 4 2 2" xfId="14231" xr:uid="{B9D19E79-1FB5-49D3-91A1-2EF4489796B5}"/>
    <cellStyle name="Nota 7 4 2 4 3" xfId="14232" xr:uid="{075CA0A3-7D4D-4F13-B031-47871AD022C4}"/>
    <cellStyle name="Nota 7 4 2 5" xfId="14233" xr:uid="{B196EE0A-A9D0-47DA-A144-A5A1FACB1FDD}"/>
    <cellStyle name="Nota 7 4 3" xfId="14234" xr:uid="{70464F61-4AEB-40D6-A21B-AD77C1686F6C}"/>
    <cellStyle name="Nota 7 4 3 2" xfId="14235" xr:uid="{D4114A47-7B42-4DE2-A843-260DEBDBA11E}"/>
    <cellStyle name="Nota 7 4 3 2 2" xfId="14236" xr:uid="{829EEDAE-8CF3-4B19-B2C1-1303711A1043}"/>
    <cellStyle name="Nota 7 4 3 2 2 2" xfId="14237" xr:uid="{5B5CC224-4D7F-40DF-AD23-01072C027471}"/>
    <cellStyle name="Nota 7 4 3 2 3" xfId="14238" xr:uid="{B6A737F8-43E0-492E-BB54-F0F5784F75CB}"/>
    <cellStyle name="Nota 7 4 3 3" xfId="14239" xr:uid="{8B73D134-C016-415C-A5CA-1B3412F7A55E}"/>
    <cellStyle name="Nota 7 4 3 3 2" xfId="14240" xr:uid="{7166B3FC-F1CB-418D-9ED7-CBA9DED7034B}"/>
    <cellStyle name="Nota 7 4 3 3 2 2" xfId="14241" xr:uid="{BEC1774F-5DB4-416A-9281-DAC284040C07}"/>
    <cellStyle name="Nota 7 4 3 3 3" xfId="14242" xr:uid="{CF145E19-6288-4128-A806-92090666A6A7}"/>
    <cellStyle name="Nota 7 4 3 4" xfId="14243" xr:uid="{008D1F66-F1A0-474C-97D1-A38FBC15B510}"/>
    <cellStyle name="Nota 7 4 4" xfId="14244" xr:uid="{8050F35E-BEB2-4CB4-9CC5-2D887E8727C3}"/>
    <cellStyle name="Nota 7 4 4 2" xfId="14245" xr:uid="{27F62EEB-3190-46F5-9F01-069153C63E1F}"/>
    <cellStyle name="Nota 7 4 4 2 2" xfId="14246" xr:uid="{438E2F34-EBAE-40CA-BE7C-4143E51A828B}"/>
    <cellStyle name="Nota 7 4 4 3" xfId="14247" xr:uid="{078C82E4-16D9-403D-8B6C-FC60EE64FBE4}"/>
    <cellStyle name="Nota 7 4 5" xfId="14248" xr:uid="{CEA8898F-95B4-4AA3-9374-156DDC7E3B2B}"/>
    <cellStyle name="Nota 7 4 5 2" xfId="14249" xr:uid="{81999570-B5B8-4BDA-9D89-7E790495BE04}"/>
    <cellStyle name="Nota 7 4 5 2 2" xfId="14250" xr:uid="{B7F79D72-D54C-4CE5-A3C8-54B808CB1D65}"/>
    <cellStyle name="Nota 7 4 5 3" xfId="14251" xr:uid="{A7ED87DA-CCE4-4069-A454-7BBD54A32EF0}"/>
    <cellStyle name="Nota 7 4 6" xfId="14252" xr:uid="{ADB24363-ECD1-45C0-8BEC-A2357DD38D46}"/>
    <cellStyle name="Nota 7 5" xfId="14253" xr:uid="{133F4F29-D8F7-4F9A-8350-ED18164D5C8A}"/>
    <cellStyle name="Nota 7 5 2" xfId="14254" xr:uid="{2E7AF2BF-1F13-44BA-B598-186236FB39B6}"/>
    <cellStyle name="Nota 7 5 2 2" xfId="14255" xr:uid="{625B5753-9141-4025-8F8F-F035F4204B39}"/>
    <cellStyle name="Nota 7 5 2 2 2" xfId="14256" xr:uid="{A4C1340B-DB47-499C-AB00-CAB18BD01C72}"/>
    <cellStyle name="Nota 7 5 2 2 2 2" xfId="14257" xr:uid="{7531780B-B282-426B-B441-89497B16B174}"/>
    <cellStyle name="Nota 7 5 2 2 3" xfId="14258" xr:uid="{B5FE2D77-7EDD-489D-913B-96C5854DD05D}"/>
    <cellStyle name="Nota 7 5 2 3" xfId="14259" xr:uid="{C21C63D6-C893-4DC6-B744-2A596224A9E4}"/>
    <cellStyle name="Nota 7 5 2 3 2" xfId="14260" xr:uid="{49D04C21-BCE9-490B-90CF-FDFB97035C98}"/>
    <cellStyle name="Nota 7 5 2 3 2 2" xfId="14261" xr:uid="{6E55EBDB-0ED2-4FFA-8936-12AE2020AD3D}"/>
    <cellStyle name="Nota 7 5 2 3 3" xfId="14262" xr:uid="{CE3441F6-3647-4513-9BEF-5D3A3D4212F1}"/>
    <cellStyle name="Nota 7 5 2 4" xfId="14263" xr:uid="{B35D4F71-6920-45A4-8A44-1190DD542EC4}"/>
    <cellStyle name="Nota 7 5 3" xfId="14264" xr:uid="{1B22005B-E88E-4A45-A794-6E2FE9242B82}"/>
    <cellStyle name="Nota 7 5 3 2" xfId="14265" xr:uid="{D3A11CEF-764F-4199-90E4-09F48B4141CC}"/>
    <cellStyle name="Nota 7 5 3 2 2" xfId="14266" xr:uid="{2A1A98D4-36D0-409F-901C-5A4D52B37AF7}"/>
    <cellStyle name="Nota 7 5 3 3" xfId="14267" xr:uid="{310CBB96-4E31-498D-B884-CFA282CC7C4B}"/>
    <cellStyle name="Nota 7 5 4" xfId="14268" xr:uid="{6D01C3F5-F372-45DC-BEE2-27778EC8A995}"/>
    <cellStyle name="Nota 7 5 4 2" xfId="14269" xr:uid="{B9713D4B-3A32-4B64-A83F-DEF9A23785EE}"/>
    <cellStyle name="Nota 7 5 4 2 2" xfId="14270" xr:uid="{560C300E-F5F2-46C1-9960-1571AF0F5167}"/>
    <cellStyle name="Nota 7 5 4 3" xfId="14271" xr:uid="{4AE30624-AA48-4621-9DF6-EB85FB7156A1}"/>
    <cellStyle name="Nota 7 5 5" xfId="14272" xr:uid="{F9FB5823-918B-4299-9491-9A0CF7BB08A0}"/>
    <cellStyle name="Nota 7 6" xfId="14273" xr:uid="{1F3A9041-6ED7-4B67-8E71-EE93E147BD6E}"/>
    <cellStyle name="Nota 7 6 2" xfId="14274" xr:uid="{49B2A008-21C4-4AA7-8AA7-751E99889EB9}"/>
    <cellStyle name="Nota 7 6 2 2" xfId="14275" xr:uid="{948AB6D8-D860-4CD7-955B-19EE00AF40E5}"/>
    <cellStyle name="Nota 7 6 2 2 2" xfId="14276" xr:uid="{E7CA3247-CE84-4C43-8AE2-B39302613F7F}"/>
    <cellStyle name="Nota 7 6 2 3" xfId="14277" xr:uid="{ADE7C8A4-2691-43BD-8346-BB5E949940EF}"/>
    <cellStyle name="Nota 7 6 3" xfId="14278" xr:uid="{670936D3-1C5C-428D-BFE5-C778E4ECC67C}"/>
    <cellStyle name="Nota 7 6 3 2" xfId="14279" xr:uid="{F65F5D9D-3F19-46DC-B469-E034A37C092A}"/>
    <cellStyle name="Nota 7 6 3 2 2" xfId="14280" xr:uid="{75105CE4-8541-4DF8-B921-CCF5F8C60206}"/>
    <cellStyle name="Nota 7 6 3 3" xfId="14281" xr:uid="{D5857B89-DE68-4D00-9544-79B5186DB362}"/>
    <cellStyle name="Nota 7 6 4" xfId="14282" xr:uid="{539B732D-D9B0-4F00-A754-7B66106059CB}"/>
    <cellStyle name="Nota 7 7" xfId="14283" xr:uid="{6EFF1A09-D395-4CE5-9FEE-12C2160CC6AF}"/>
    <cellStyle name="Nota 7 7 2" xfId="14284" xr:uid="{E327122B-3FA2-4443-8C59-EAC4B41F80A4}"/>
    <cellStyle name="Nota 7 7 2 2" xfId="14285" xr:uid="{FEB58F30-F50E-440A-B9A6-E6F956F5D059}"/>
    <cellStyle name="Nota 7 7 3" xfId="14286" xr:uid="{F72F8350-3817-4297-A8FB-271546F3FFA9}"/>
    <cellStyle name="Nota 7 8" xfId="14287" xr:uid="{9BC54F9E-46C2-40DC-9218-CA495AE95CD6}"/>
    <cellStyle name="Nota 7 8 2" xfId="14288" xr:uid="{A061EB3B-7B71-4059-A45A-43536B5DE1BC}"/>
    <cellStyle name="Nota 7 8 2 2" xfId="14289" xr:uid="{E69EE47C-BAC9-470A-A318-DB3DE272B925}"/>
    <cellStyle name="Nota 7 8 3" xfId="14290" xr:uid="{FECA655C-68EB-4D71-9C78-7FF8713494DA}"/>
    <cellStyle name="Nota 7 9" xfId="14291" xr:uid="{B1CC4E13-F25C-4096-A2F1-60024CAD0809}"/>
    <cellStyle name="Nota 8" xfId="14292" xr:uid="{7D4F34ED-B89A-46F7-B48C-725D44FDE549}"/>
    <cellStyle name="Nota 8 2" xfId="14293" xr:uid="{59A28D3C-C122-485F-8D2E-313F9836DFCB}"/>
    <cellStyle name="Nota 8 2 2" xfId="14294" xr:uid="{FAD8ED08-01D4-44BF-B937-E38B5642D541}"/>
    <cellStyle name="Nota 8 2 2 2" xfId="14295" xr:uid="{ED611A0E-A1D2-4BCA-BDF7-2F5E7871DFA2}"/>
    <cellStyle name="Nota 8 2 2 2 2" xfId="14296" xr:uid="{B32DAF0B-B244-4493-9ACF-464678421DDE}"/>
    <cellStyle name="Nota 8 2 2 2 2 2" xfId="14297" xr:uid="{8B6C6D2B-BF10-4A50-8279-E1F3DF6E0DC3}"/>
    <cellStyle name="Nota 8 2 2 2 2 2 2" xfId="14298" xr:uid="{DBDEE70C-AF0D-4D3E-A33B-7AC3D64A6DF1}"/>
    <cellStyle name="Nota 8 2 2 2 2 2 2 2" xfId="14299" xr:uid="{28F9CE7B-7655-476F-B631-074F71CA4943}"/>
    <cellStyle name="Nota 8 2 2 2 2 2 3" xfId="14300" xr:uid="{E0646E97-0B42-406C-9EC3-EDE541D50131}"/>
    <cellStyle name="Nota 8 2 2 2 2 3" xfId="14301" xr:uid="{22D81668-3EF5-484F-A5FA-44380A697A67}"/>
    <cellStyle name="Nota 8 2 2 2 2 3 2" xfId="14302" xr:uid="{11FEF40A-E63E-422D-BF7A-07646954CBB7}"/>
    <cellStyle name="Nota 8 2 2 2 2 3 2 2" xfId="14303" xr:uid="{84B41814-0AF0-4616-A631-08198A9BBBB4}"/>
    <cellStyle name="Nota 8 2 2 2 2 3 3" xfId="14304" xr:uid="{29D41959-A0AD-431A-9D8A-0641BC135CEA}"/>
    <cellStyle name="Nota 8 2 2 2 2 4" xfId="14305" xr:uid="{4B8AC5CE-DB11-4823-B060-66BD068CBA50}"/>
    <cellStyle name="Nota 8 2 2 2 3" xfId="14306" xr:uid="{D9A03E8D-3AED-4062-9BE6-C60A498137D1}"/>
    <cellStyle name="Nota 8 2 2 2 3 2" xfId="14307" xr:uid="{A23EA1B4-D985-4413-BCAA-691FE3A37EBA}"/>
    <cellStyle name="Nota 8 2 2 2 3 2 2" xfId="14308" xr:uid="{EF45B1C6-DA01-4A73-8E6C-69670D9DF7A7}"/>
    <cellStyle name="Nota 8 2 2 2 3 3" xfId="14309" xr:uid="{2290FC0B-C1BA-48DE-9485-C37030B56646}"/>
    <cellStyle name="Nota 8 2 2 2 4" xfId="14310" xr:uid="{B57F6155-15D0-41C1-9F1B-E5CD9E4EE560}"/>
    <cellStyle name="Nota 8 2 2 2 4 2" xfId="14311" xr:uid="{DB627922-C285-4F14-B339-B04BEDAF4379}"/>
    <cellStyle name="Nota 8 2 2 2 4 2 2" xfId="14312" xr:uid="{F9FD5E24-5F64-4DB2-A58C-89CDBED1C80C}"/>
    <cellStyle name="Nota 8 2 2 2 4 3" xfId="14313" xr:uid="{FBD906ED-86F4-401D-96DE-7F20FB0C16BE}"/>
    <cellStyle name="Nota 8 2 2 2 5" xfId="14314" xr:uid="{971A061B-068A-4CC9-B6C4-BEE92168C272}"/>
    <cellStyle name="Nota 8 2 2 3" xfId="14315" xr:uid="{053CD627-1F97-4B96-9A87-8C321DF5DA1F}"/>
    <cellStyle name="Nota 8 2 2 3 2" xfId="14316" xr:uid="{6FD5A353-E5FA-4D5A-B7FB-F0E998086416}"/>
    <cellStyle name="Nota 8 2 2 3 2 2" xfId="14317" xr:uid="{D2807B90-812F-47A4-AC3A-403B296FC7F4}"/>
    <cellStyle name="Nota 8 2 2 3 2 2 2" xfId="14318" xr:uid="{CC38E1BB-A894-40D0-A17B-F25F26AE2C2D}"/>
    <cellStyle name="Nota 8 2 2 3 2 3" xfId="14319" xr:uid="{47200AE9-6CEC-469B-B026-3D9A66D97782}"/>
    <cellStyle name="Nota 8 2 2 3 3" xfId="14320" xr:uid="{E234A5D5-9640-411A-BCD1-D9E1A4E98843}"/>
    <cellStyle name="Nota 8 2 2 3 3 2" xfId="14321" xr:uid="{677C9719-A7F5-4151-A08E-4271927E6D83}"/>
    <cellStyle name="Nota 8 2 2 3 3 2 2" xfId="14322" xr:uid="{FDE43980-1E07-4486-AC9F-5CDE37092B82}"/>
    <cellStyle name="Nota 8 2 2 3 3 3" xfId="14323" xr:uid="{83FACA52-ACA5-47E1-85F2-8AA753216517}"/>
    <cellStyle name="Nota 8 2 2 3 4" xfId="14324" xr:uid="{FA663EFD-54D5-4A70-A333-2E8F01FDC193}"/>
    <cellStyle name="Nota 8 2 2 4" xfId="14325" xr:uid="{E35E9579-ECF7-402C-B33B-2B22A9E1C111}"/>
    <cellStyle name="Nota 8 2 2 4 2" xfId="14326" xr:uid="{29B2B5DD-D409-4ED0-9406-2A385B0D279F}"/>
    <cellStyle name="Nota 8 2 2 4 2 2" xfId="14327" xr:uid="{693F7B7D-8860-4BAB-9204-E5B3A041E40D}"/>
    <cellStyle name="Nota 8 2 2 4 3" xfId="14328" xr:uid="{2FDE400D-073F-4514-A757-348FD8B12892}"/>
    <cellStyle name="Nota 8 2 2 5" xfId="14329" xr:uid="{C80C4BA3-E04D-4ED2-84A1-25D09096B338}"/>
    <cellStyle name="Nota 8 2 2 5 2" xfId="14330" xr:uid="{6F455193-DB6D-4A34-B562-1291528C8D62}"/>
    <cellStyle name="Nota 8 2 2 5 2 2" xfId="14331" xr:uid="{F32686BB-817A-4F44-86E9-EF29728A2259}"/>
    <cellStyle name="Nota 8 2 2 5 3" xfId="14332" xr:uid="{21B19237-204E-44E8-8F69-B205E763BEAE}"/>
    <cellStyle name="Nota 8 2 2 6" xfId="14333" xr:uid="{9B9F1AD8-1283-42AF-8DE7-3BABDA982CE1}"/>
    <cellStyle name="Nota 8 2 3" xfId="14334" xr:uid="{691C8C99-15E1-4592-8C96-7A0AA7DA6BE4}"/>
    <cellStyle name="Nota 8 2 3 2" xfId="14335" xr:uid="{F40355D8-0FE9-4B55-BB4A-5E18E380FC2F}"/>
    <cellStyle name="Nota 8 2 3 2 2" xfId="14336" xr:uid="{6870928B-A62B-4664-BBC7-54C19E635877}"/>
    <cellStyle name="Nota 8 2 3 2 2 2" xfId="14337" xr:uid="{0971F53C-240E-493E-BAD3-743C82A15241}"/>
    <cellStyle name="Nota 8 2 3 2 2 2 2" xfId="14338" xr:uid="{39C342B1-7D8F-487A-BBC9-F65D5B15ABAA}"/>
    <cellStyle name="Nota 8 2 3 2 2 3" xfId="14339" xr:uid="{B2F49A60-04A5-4D09-8583-D19B437E5D5B}"/>
    <cellStyle name="Nota 8 2 3 2 3" xfId="14340" xr:uid="{5BC7149B-FF1E-4274-8A83-2AF72F230E0E}"/>
    <cellStyle name="Nota 8 2 3 2 3 2" xfId="14341" xr:uid="{97044D43-065D-4ACA-9D6B-9DA0E92C37A6}"/>
    <cellStyle name="Nota 8 2 3 2 3 2 2" xfId="14342" xr:uid="{C7314B47-B17A-446E-8F07-A8E329446177}"/>
    <cellStyle name="Nota 8 2 3 2 3 3" xfId="14343" xr:uid="{CD90D2CA-0ED4-4ADD-898A-B563E871A1BE}"/>
    <cellStyle name="Nota 8 2 3 2 4" xfId="14344" xr:uid="{8E56C679-17F4-4840-B3ED-9C059EA915F9}"/>
    <cellStyle name="Nota 8 2 3 3" xfId="14345" xr:uid="{FA0854E2-C7D7-4F0A-9153-40130910A8F6}"/>
    <cellStyle name="Nota 8 2 3 3 2" xfId="14346" xr:uid="{51C04933-3B6D-4C9F-A8D5-995716919146}"/>
    <cellStyle name="Nota 8 2 3 3 2 2" xfId="14347" xr:uid="{345B5371-C5AA-45B9-9CA4-E1BA1BE0B8D2}"/>
    <cellStyle name="Nota 8 2 3 3 3" xfId="14348" xr:uid="{82167553-F5B4-46EA-AE10-D6A352D870E3}"/>
    <cellStyle name="Nota 8 2 3 4" xfId="14349" xr:uid="{BD7CDE1A-22A3-44FC-AE7D-FEFDE9D2261F}"/>
    <cellStyle name="Nota 8 2 3 4 2" xfId="14350" xr:uid="{A7AE4A0E-2411-4C9C-96F9-C8FE9B97F1F1}"/>
    <cellStyle name="Nota 8 2 3 4 2 2" xfId="14351" xr:uid="{9C62D239-589D-42C1-AFDF-324C35D720A4}"/>
    <cellStyle name="Nota 8 2 3 4 3" xfId="14352" xr:uid="{48E44F1C-4274-473B-8C54-25A95E063166}"/>
    <cellStyle name="Nota 8 2 3 5" xfId="14353" xr:uid="{D67287D9-771D-4BE9-B550-1B23CFA4E6F9}"/>
    <cellStyle name="Nota 8 2 4" xfId="14354" xr:uid="{65CCC673-EC85-45E8-8975-CA5A9A4A0023}"/>
    <cellStyle name="Nota 8 2 4 2" xfId="14355" xr:uid="{79E8ACF6-45E5-4927-9648-8CABE18F2B78}"/>
    <cellStyle name="Nota 8 2 4 2 2" xfId="14356" xr:uid="{9A084FED-9C3A-46DF-8DB8-0E2087CD9890}"/>
    <cellStyle name="Nota 8 2 4 2 2 2" xfId="14357" xr:uid="{E8A9836A-0C7A-44E1-84B5-88A7AB5E4DF0}"/>
    <cellStyle name="Nota 8 2 4 2 3" xfId="14358" xr:uid="{8E22004A-D84E-4646-94DE-E94609CCFF91}"/>
    <cellStyle name="Nota 8 2 4 3" xfId="14359" xr:uid="{A3D4F8CB-5F83-4969-9DFB-863EC399FFF8}"/>
    <cellStyle name="Nota 8 2 4 3 2" xfId="14360" xr:uid="{A9782743-9ED5-4FC1-8CEC-D59C6F37A435}"/>
    <cellStyle name="Nota 8 2 4 3 2 2" xfId="14361" xr:uid="{0000C297-E81D-4270-99B7-616F038F57EC}"/>
    <cellStyle name="Nota 8 2 4 3 3" xfId="14362" xr:uid="{A4BBD334-8C3E-44BB-8B28-6AB8EAB7119B}"/>
    <cellStyle name="Nota 8 2 4 4" xfId="14363" xr:uid="{7B4DE9AB-F1F0-43DC-BE29-002929DDC452}"/>
    <cellStyle name="Nota 8 2 5" xfId="14364" xr:uid="{2D2D6E97-A9EE-404D-A477-0718C63E602A}"/>
    <cellStyle name="Nota 8 2 5 2" xfId="14365" xr:uid="{4F9DC686-2C41-44EA-90CC-9ADADA80F1FE}"/>
    <cellStyle name="Nota 8 2 5 2 2" xfId="14366" xr:uid="{63099F16-FEA8-4ACC-810E-3BE8D928D739}"/>
    <cellStyle name="Nota 8 2 5 3" xfId="14367" xr:uid="{6DEE2851-912A-4EE4-B733-86E3B26D33FF}"/>
    <cellStyle name="Nota 8 2 6" xfId="14368" xr:uid="{4F2DD6E1-0CFE-40E2-9600-8EB7BEAD24DA}"/>
    <cellStyle name="Nota 8 2 6 2" xfId="14369" xr:uid="{9FFD1EEB-FFF1-4B85-8AAB-855C76BAA2F7}"/>
    <cellStyle name="Nota 8 2 6 2 2" xfId="14370" xr:uid="{A14B6644-465C-4D15-822A-D7F04F3B27E0}"/>
    <cellStyle name="Nota 8 2 6 3" xfId="14371" xr:uid="{D7241071-7681-471D-B460-2161CBACD560}"/>
    <cellStyle name="Nota 8 2 7" xfId="14372" xr:uid="{6F03A791-C025-450A-9781-9B4F9FED08ED}"/>
    <cellStyle name="Nota 8 3" xfId="14373" xr:uid="{601F4290-94B9-4967-ACE4-4CD6BAE18ABB}"/>
    <cellStyle name="Nota 8 3 2" xfId="14374" xr:uid="{E8F16CF3-40DB-46D2-88FA-7E7C7FA2906B}"/>
    <cellStyle name="Nota 8 3 2 2" xfId="14375" xr:uid="{FCB6CB80-D4C8-4DCB-ADDB-DA2E259A5A59}"/>
    <cellStyle name="Nota 8 3 2 2 2" xfId="14376" xr:uid="{79487668-4300-4366-A679-D48A3984483D}"/>
    <cellStyle name="Nota 8 3 2 2 2 2" xfId="14377" xr:uid="{93BEB0A4-6E4E-4084-A769-CA92CA2B97E6}"/>
    <cellStyle name="Nota 8 3 2 2 2 2 2" xfId="14378" xr:uid="{D8253F5A-E6F0-4A04-A862-06522D6FC7D1}"/>
    <cellStyle name="Nota 8 3 2 2 2 3" xfId="14379" xr:uid="{72306F0F-4247-48B4-9D65-AB16F687E45D}"/>
    <cellStyle name="Nota 8 3 2 2 3" xfId="14380" xr:uid="{7228F175-44DC-4165-BFFB-554B519CEF54}"/>
    <cellStyle name="Nota 8 3 2 2 3 2" xfId="14381" xr:uid="{556A26F0-68AE-46D4-AFBF-9ACCE6B613F2}"/>
    <cellStyle name="Nota 8 3 2 2 3 2 2" xfId="14382" xr:uid="{20A06E99-A333-4449-B6D3-3BFD0EC76699}"/>
    <cellStyle name="Nota 8 3 2 2 3 3" xfId="14383" xr:uid="{6505D361-C532-4AC0-9C3C-26B645373902}"/>
    <cellStyle name="Nota 8 3 2 2 4" xfId="14384" xr:uid="{573847DF-4400-4972-8130-F915ABC6A93A}"/>
    <cellStyle name="Nota 8 3 2 3" xfId="14385" xr:uid="{456A9999-0703-44D9-BDF5-EF0A953152FB}"/>
    <cellStyle name="Nota 8 3 2 3 2" xfId="14386" xr:uid="{EB030BEB-332B-4286-A824-38B02CC35702}"/>
    <cellStyle name="Nota 8 3 2 3 2 2" xfId="14387" xr:uid="{F3DA5D31-46C1-47A3-B0BD-E1F600877E4C}"/>
    <cellStyle name="Nota 8 3 2 3 3" xfId="14388" xr:uid="{50CD54AC-0FCE-48A2-85F9-4137FB4438BF}"/>
    <cellStyle name="Nota 8 3 2 4" xfId="14389" xr:uid="{4EC7B5F8-9C16-4006-AF08-842A1D2715C8}"/>
    <cellStyle name="Nota 8 3 2 4 2" xfId="14390" xr:uid="{5849E5C9-43A3-4FA4-A719-1BD5BE8A4CB1}"/>
    <cellStyle name="Nota 8 3 2 4 2 2" xfId="14391" xr:uid="{209EAD6C-A5A4-4F7F-8374-0AB5D3EAE5FA}"/>
    <cellStyle name="Nota 8 3 2 4 3" xfId="14392" xr:uid="{18D98E21-3EED-4224-A8AC-19538F38FA0D}"/>
    <cellStyle name="Nota 8 3 2 5" xfId="14393" xr:uid="{CA629099-59CF-46F4-993E-62E2DA047FFA}"/>
    <cellStyle name="Nota 8 3 3" xfId="14394" xr:uid="{4A6A4430-A9A6-46D2-A086-50072A07105B}"/>
    <cellStyle name="Nota 8 3 3 2" xfId="14395" xr:uid="{3C59CA1E-D1D5-446F-AEAB-DB05A38D9414}"/>
    <cellStyle name="Nota 8 3 3 2 2" xfId="14396" xr:uid="{7D730785-4C23-4D7A-BC1D-D0D0145C0461}"/>
    <cellStyle name="Nota 8 3 3 2 2 2" xfId="14397" xr:uid="{84720006-EBC2-454B-B538-EF4CA40237D4}"/>
    <cellStyle name="Nota 8 3 3 2 3" xfId="14398" xr:uid="{CB5CB036-9FC4-4000-890A-FBC6DDF8CAB5}"/>
    <cellStyle name="Nota 8 3 3 3" xfId="14399" xr:uid="{F3CDEBEE-EA60-4DD7-BE0F-E78AD3D4D7EF}"/>
    <cellStyle name="Nota 8 3 3 3 2" xfId="14400" xr:uid="{5F8A13F0-1CF2-49D7-86BE-857CDB3E3F6C}"/>
    <cellStyle name="Nota 8 3 3 3 2 2" xfId="14401" xr:uid="{8E1E98C4-2E53-4A2D-94F3-A3FD9C12C996}"/>
    <cellStyle name="Nota 8 3 3 3 3" xfId="14402" xr:uid="{4C6D2C1E-6217-4028-8266-7E24CECBF9D6}"/>
    <cellStyle name="Nota 8 3 3 4" xfId="14403" xr:uid="{65868E83-E1DC-473A-BD31-AEC5204305BE}"/>
    <cellStyle name="Nota 8 3 4" xfId="14404" xr:uid="{F2A7153C-8D66-4221-B865-69AFC42D98DA}"/>
    <cellStyle name="Nota 8 3 4 2" xfId="14405" xr:uid="{DF485631-2F50-4222-B382-E331653B2BD0}"/>
    <cellStyle name="Nota 8 3 4 2 2" xfId="14406" xr:uid="{92D1DCE5-C3E5-4C27-A9CA-DCF174ED9A4C}"/>
    <cellStyle name="Nota 8 3 4 3" xfId="14407" xr:uid="{1F03FB0C-A6A1-4727-8903-0EF2FD2C7463}"/>
    <cellStyle name="Nota 8 3 5" xfId="14408" xr:uid="{EA8536A7-39F4-4574-A71A-ABACBFC56AED}"/>
    <cellStyle name="Nota 8 3 5 2" xfId="14409" xr:uid="{A6195BB5-8D08-43D1-8717-4C51E7182FA6}"/>
    <cellStyle name="Nota 8 3 5 2 2" xfId="14410" xr:uid="{F0D60241-FAE5-4598-8966-4C98F8D51B7D}"/>
    <cellStyle name="Nota 8 3 5 3" xfId="14411" xr:uid="{5E4AB799-C88F-4A38-ACCB-206B8DD5E991}"/>
    <cellStyle name="Nota 8 3 6" xfId="14412" xr:uid="{AB5144C4-0905-4ACD-8957-16B107796B8F}"/>
    <cellStyle name="Nota 8 4" xfId="14413" xr:uid="{429931FC-2E55-41B1-960E-0CDA339528C9}"/>
    <cellStyle name="Nota 8 4 2" xfId="14414" xr:uid="{090B196C-7043-4221-963F-F5D4D4B271DB}"/>
    <cellStyle name="Nota 8 4 2 2" xfId="14415" xr:uid="{58F5464F-0C22-439E-A171-527CE826398E}"/>
    <cellStyle name="Nota 8 4 2 2 2" xfId="14416" xr:uid="{809F4697-D890-499E-96DD-4625E8295C75}"/>
    <cellStyle name="Nota 8 4 2 2 2 2" xfId="14417" xr:uid="{794452E6-FCCD-4302-B2A7-E4A0E54ABE41}"/>
    <cellStyle name="Nota 8 4 2 2 3" xfId="14418" xr:uid="{A33F3288-220C-4F36-B732-FADB7D027BED}"/>
    <cellStyle name="Nota 8 4 2 3" xfId="14419" xr:uid="{FC1F308C-5521-4DC3-A1A7-0899F60342DF}"/>
    <cellStyle name="Nota 8 4 2 3 2" xfId="14420" xr:uid="{574D557D-BC36-4134-9AE1-5675865D5E9E}"/>
    <cellStyle name="Nota 8 4 2 3 2 2" xfId="14421" xr:uid="{D4C87388-8504-4AED-9235-771D06AEDFD4}"/>
    <cellStyle name="Nota 8 4 2 3 3" xfId="14422" xr:uid="{8AF43138-468D-449F-BE4B-3538CFABC9F7}"/>
    <cellStyle name="Nota 8 4 2 4" xfId="14423" xr:uid="{37417B8C-7636-4F22-ACF3-B5F0C67527BE}"/>
    <cellStyle name="Nota 8 4 3" xfId="14424" xr:uid="{490B86EE-1754-4C4E-A56B-30F7129DC57B}"/>
    <cellStyle name="Nota 8 4 3 2" xfId="14425" xr:uid="{B519F39B-2582-4E01-A5E8-7E5619552DC1}"/>
    <cellStyle name="Nota 8 4 3 2 2" xfId="14426" xr:uid="{17017499-88C8-420A-B428-C67D8AE2BEAA}"/>
    <cellStyle name="Nota 8 4 3 3" xfId="14427" xr:uid="{4206CD83-D03F-46F3-8CEC-4769E8DA389F}"/>
    <cellStyle name="Nota 8 4 4" xfId="14428" xr:uid="{065B4D1A-DF5C-47D6-ABFF-4EC35E094084}"/>
    <cellStyle name="Nota 8 4 4 2" xfId="14429" xr:uid="{E4449D6A-ED0B-401A-96B7-CA5F9F82B3AF}"/>
    <cellStyle name="Nota 8 4 4 2 2" xfId="14430" xr:uid="{87CEF064-8FC7-4279-A7F7-FD3398BD2199}"/>
    <cellStyle name="Nota 8 4 4 3" xfId="14431" xr:uid="{84D09727-0270-4714-B5A0-1859E5F902D7}"/>
    <cellStyle name="Nota 8 4 5" xfId="14432" xr:uid="{FFC63D5F-BAA5-4521-AD47-484FE6491DA9}"/>
    <cellStyle name="Nota 8 5" xfId="14433" xr:uid="{B8191449-8980-4A8D-8397-F47D6CB5D619}"/>
    <cellStyle name="Nota 8 5 2" xfId="14434" xr:uid="{95C0DF9B-121A-4309-8A40-F30FA6D7114E}"/>
    <cellStyle name="Nota 8 5 2 2" xfId="14435" xr:uid="{6E19432B-D989-410C-BC90-AA8A6C4E1F7D}"/>
    <cellStyle name="Nota 8 5 2 2 2" xfId="14436" xr:uid="{6530FEC4-1ED8-4899-8234-897FA7479989}"/>
    <cellStyle name="Nota 8 5 2 3" xfId="14437" xr:uid="{31B26996-8140-4A5D-958C-2157007E1520}"/>
    <cellStyle name="Nota 8 5 3" xfId="14438" xr:uid="{86258BB3-A45E-42CD-AEE9-D12437BE8E0E}"/>
    <cellStyle name="Nota 8 5 3 2" xfId="14439" xr:uid="{C52A5F04-72CA-4FCF-B3B3-CAF09DEB3739}"/>
    <cellStyle name="Nota 8 5 3 2 2" xfId="14440" xr:uid="{0A01B8ED-E9C0-4498-A5DD-B5615E9BC80E}"/>
    <cellStyle name="Nota 8 5 3 3" xfId="14441" xr:uid="{B7881CC7-18EE-4E8D-84C7-F686073F0213}"/>
    <cellStyle name="Nota 8 5 4" xfId="14442" xr:uid="{E461D2AC-86E1-47D4-B7E2-9391BE21385F}"/>
    <cellStyle name="Nota 8 6" xfId="14443" xr:uid="{BFC33B58-5A33-4240-91A0-830C7BDCAABB}"/>
    <cellStyle name="Nota 8 6 2" xfId="14444" xr:uid="{34CE5B23-D3F0-434C-ACCF-88270AF50764}"/>
    <cellStyle name="Nota 8 6 2 2" xfId="14445" xr:uid="{84658084-2697-4B2E-842D-FBD98AEC6D34}"/>
    <cellStyle name="Nota 8 6 3" xfId="14446" xr:uid="{F85D57FD-670D-4636-9EFB-481EE63033A1}"/>
    <cellStyle name="Nota 8 7" xfId="14447" xr:uid="{507AE62F-5323-48BA-8007-C0967C892C37}"/>
    <cellStyle name="Nota 8 7 2" xfId="14448" xr:uid="{A56CA748-C7FF-488B-A414-011731C49D7C}"/>
    <cellStyle name="Nota 8 7 2 2" xfId="14449" xr:uid="{6282D877-6FFD-4CD5-B32B-1809D16AD128}"/>
    <cellStyle name="Nota 8 7 3" xfId="14450" xr:uid="{E0F327E0-65E7-4A31-B9B3-220963CF6627}"/>
    <cellStyle name="Nota 8 8" xfId="14451" xr:uid="{B4DA3234-5D2C-4FAF-8A01-F907EDB25820}"/>
    <cellStyle name="Nota 9" xfId="14452" xr:uid="{0AA2DC9C-A369-4A11-9E3E-179BEE9482E9}"/>
    <cellStyle name="Nota 9 2" xfId="14453" xr:uid="{92920C82-BFCF-47A4-9FEE-DDA793FD31E4}"/>
    <cellStyle name="Nota 9 2 2" xfId="14454" xr:uid="{FAA499A9-0263-4334-B6A8-586B4A3CE3A4}"/>
    <cellStyle name="Nota 9 2 2 2" xfId="14455" xr:uid="{99D08D56-B13F-4A94-925C-EED3200CBE6D}"/>
    <cellStyle name="Nota 9 2 2 2 2" xfId="14456" xr:uid="{349BD05C-AAA6-4B27-9F3A-705B6A8D7B88}"/>
    <cellStyle name="Nota 9 2 2 2 2 2" xfId="14457" xr:uid="{DBDE7619-257D-4F8A-B8AB-07D6300DDD9E}"/>
    <cellStyle name="Nota 9 2 2 2 2 2 2" xfId="14458" xr:uid="{2A3C048E-FBB8-4577-8C13-096DED240C41}"/>
    <cellStyle name="Nota 9 2 2 2 2 2 2 2" xfId="14459" xr:uid="{F58F6BD6-E86B-4A57-BA26-8C41EFAABC55}"/>
    <cellStyle name="Nota 9 2 2 2 2 2 3" xfId="14460" xr:uid="{D3878F85-8DF2-4E8B-9F6F-C3F61FD1DA8F}"/>
    <cellStyle name="Nota 9 2 2 2 2 3" xfId="14461" xr:uid="{3B6D2733-9D7C-4D2C-8672-7891929AF0D2}"/>
    <cellStyle name="Nota 9 2 2 2 2 3 2" xfId="14462" xr:uid="{8F5EFA83-027D-4F9A-83C5-3064AC7BB77A}"/>
    <cellStyle name="Nota 9 2 2 2 2 3 2 2" xfId="14463" xr:uid="{ABEDD120-9D5C-4925-8982-5991CA12AD3E}"/>
    <cellStyle name="Nota 9 2 2 2 2 3 3" xfId="14464" xr:uid="{02B275A7-007D-45B8-A882-BB5B696DEFEB}"/>
    <cellStyle name="Nota 9 2 2 2 2 4" xfId="14465" xr:uid="{2287FC87-D49D-4837-9291-332F5875C5C4}"/>
    <cellStyle name="Nota 9 2 2 2 3" xfId="14466" xr:uid="{12E2C3D8-71C1-476A-9460-9C89C99C6461}"/>
    <cellStyle name="Nota 9 2 2 2 3 2" xfId="14467" xr:uid="{9E7E31E0-7273-493F-BF59-AD5224345BD6}"/>
    <cellStyle name="Nota 9 2 2 2 3 2 2" xfId="14468" xr:uid="{619AFD9F-7F0D-4AD8-A447-8BC25FBDB313}"/>
    <cellStyle name="Nota 9 2 2 2 3 3" xfId="14469" xr:uid="{B84BDC4E-BA49-4E68-98AC-11A24D1BA32B}"/>
    <cellStyle name="Nota 9 2 2 2 4" xfId="14470" xr:uid="{C0AC3C6B-A653-41F5-875B-5D0A93B672D1}"/>
    <cellStyle name="Nota 9 2 2 2 4 2" xfId="14471" xr:uid="{6532F6B6-6BC4-4EFE-9263-06E1C1E24B85}"/>
    <cellStyle name="Nota 9 2 2 2 4 2 2" xfId="14472" xr:uid="{68F2DD49-F72B-4366-B4E7-C32CEEE48EE2}"/>
    <cellStyle name="Nota 9 2 2 2 4 3" xfId="14473" xr:uid="{5BFDB55D-168C-4C15-B789-6CDA096CAC7F}"/>
    <cellStyle name="Nota 9 2 2 2 5" xfId="14474" xr:uid="{D15D9120-8D6B-405A-90E9-D68C9233EEBB}"/>
    <cellStyle name="Nota 9 2 2 3" xfId="14475" xr:uid="{12A75FE1-6E20-4013-AA5E-DCC28E81B77F}"/>
    <cellStyle name="Nota 9 2 2 3 2" xfId="14476" xr:uid="{76C4323F-0E7E-43A3-BEED-323E200D4489}"/>
    <cellStyle name="Nota 9 2 2 3 2 2" xfId="14477" xr:uid="{B2344395-B237-43B9-893A-5A4D61C074B9}"/>
    <cellStyle name="Nota 9 2 2 3 2 2 2" xfId="14478" xr:uid="{FBA048D8-9B51-423A-A856-B6CB59C4F729}"/>
    <cellStyle name="Nota 9 2 2 3 2 3" xfId="14479" xr:uid="{B6884BF2-2421-408F-850A-B6EC24668CBD}"/>
    <cellStyle name="Nota 9 2 2 3 3" xfId="14480" xr:uid="{4BBC4DB8-DEEE-4AC6-92AD-6E5CE60F57DC}"/>
    <cellStyle name="Nota 9 2 2 3 3 2" xfId="14481" xr:uid="{8ADF61A4-EB2D-411B-BE57-939D132D24EA}"/>
    <cellStyle name="Nota 9 2 2 3 3 2 2" xfId="14482" xr:uid="{2423FB7B-07E0-414F-B44B-953B3354D5A6}"/>
    <cellStyle name="Nota 9 2 2 3 3 3" xfId="14483" xr:uid="{7D809E8E-AACA-4C95-90C4-084B256E691F}"/>
    <cellStyle name="Nota 9 2 2 3 4" xfId="14484" xr:uid="{D48C59ED-7919-471D-83B3-B6F220AFDD70}"/>
    <cellStyle name="Nota 9 2 2 4" xfId="14485" xr:uid="{671C21A2-3A71-454A-B68A-C50618D65A23}"/>
    <cellStyle name="Nota 9 2 2 4 2" xfId="14486" xr:uid="{39178C7E-5135-4B32-BD56-EA90B10251F7}"/>
    <cellStyle name="Nota 9 2 2 4 2 2" xfId="14487" xr:uid="{5FE6F166-F07C-4F23-BB54-2EAE9083FB8D}"/>
    <cellStyle name="Nota 9 2 2 4 3" xfId="14488" xr:uid="{1C99B902-420C-464E-999F-3C3FCE25ABCC}"/>
    <cellStyle name="Nota 9 2 2 5" xfId="14489" xr:uid="{020AC527-61FA-4BFF-B73D-4F8384B6389C}"/>
    <cellStyle name="Nota 9 2 2 5 2" xfId="14490" xr:uid="{C77260AD-175D-47D5-9A8D-5A805AC1822F}"/>
    <cellStyle name="Nota 9 2 2 5 2 2" xfId="14491" xr:uid="{F45934EE-FBCC-4D93-95E3-8FF30E1CD899}"/>
    <cellStyle name="Nota 9 2 2 5 3" xfId="14492" xr:uid="{1F2E2EBE-4D6E-49F3-9162-8F6921DC5BC7}"/>
    <cellStyle name="Nota 9 2 2 6" xfId="14493" xr:uid="{D81F8302-4F52-450B-B68B-67F0E0962D35}"/>
    <cellStyle name="Nota 9 2 3" xfId="14494" xr:uid="{6C7BA1EB-0C75-49B2-92DA-EC2BB1D83BB2}"/>
    <cellStyle name="Nota 9 2 3 2" xfId="14495" xr:uid="{DB1A863D-34C4-44DB-BAB2-A8E37B52E49E}"/>
    <cellStyle name="Nota 9 2 3 2 2" xfId="14496" xr:uid="{4FCD1C9F-4572-4910-8C72-BF8706DB2A1F}"/>
    <cellStyle name="Nota 9 2 3 2 2 2" xfId="14497" xr:uid="{9E356CEB-B540-42B6-96A3-CB2DA28D359E}"/>
    <cellStyle name="Nota 9 2 3 2 2 2 2" xfId="14498" xr:uid="{88104667-CCEF-4787-BB98-03F88216A2BD}"/>
    <cellStyle name="Nota 9 2 3 2 2 3" xfId="14499" xr:uid="{C75E5DDE-8CBE-4EB6-87FE-9DAE386AD7FE}"/>
    <cellStyle name="Nota 9 2 3 2 3" xfId="14500" xr:uid="{241863D1-37F2-4E64-9313-72F37112B0A9}"/>
    <cellStyle name="Nota 9 2 3 2 3 2" xfId="14501" xr:uid="{3451BD6E-CE94-4CF6-9199-FFF0952834D6}"/>
    <cellStyle name="Nota 9 2 3 2 3 2 2" xfId="14502" xr:uid="{FE517268-1FC3-4AF8-AC18-6CBB773A351F}"/>
    <cellStyle name="Nota 9 2 3 2 3 3" xfId="14503" xr:uid="{2AFD598F-98CF-464C-8E9B-31FC8C5996F7}"/>
    <cellStyle name="Nota 9 2 3 2 4" xfId="14504" xr:uid="{51CB8302-7997-47A3-9313-A338A31D5E6A}"/>
    <cellStyle name="Nota 9 2 3 3" xfId="14505" xr:uid="{12237EA9-32C1-4DF2-8AD7-52560FED221B}"/>
    <cellStyle name="Nota 9 2 3 3 2" xfId="14506" xr:uid="{6D538F95-D316-4C85-8265-99154608B3DD}"/>
    <cellStyle name="Nota 9 2 3 3 2 2" xfId="14507" xr:uid="{73F530CC-2A98-4806-9013-89071004C822}"/>
    <cellStyle name="Nota 9 2 3 3 3" xfId="14508" xr:uid="{F49F7E8B-3F2F-40FC-A06A-D9113F1679D8}"/>
    <cellStyle name="Nota 9 2 3 4" xfId="14509" xr:uid="{D3C16A39-DB0E-4E4F-AA63-5534BFC2036E}"/>
    <cellStyle name="Nota 9 2 3 4 2" xfId="14510" xr:uid="{0EEFB128-9502-4354-9271-DD5E252B13CC}"/>
    <cellStyle name="Nota 9 2 3 4 2 2" xfId="14511" xr:uid="{384F9501-0433-4C50-82CA-F3C518B45CB1}"/>
    <cellStyle name="Nota 9 2 3 4 3" xfId="14512" xr:uid="{53A0D176-0644-44E3-8BE0-2C1935C78445}"/>
    <cellStyle name="Nota 9 2 3 5" xfId="14513" xr:uid="{E26D6BB8-5F84-4ECA-9A4B-8E78201C9A54}"/>
    <cellStyle name="Nota 9 2 4" xfId="14514" xr:uid="{DD947756-AF57-449B-8FF4-00F0E7227A14}"/>
    <cellStyle name="Nota 9 2 4 2" xfId="14515" xr:uid="{E592A906-FE6D-4822-9AD4-01101EBA8C2B}"/>
    <cellStyle name="Nota 9 2 4 2 2" xfId="14516" xr:uid="{73C4CA2F-D8B8-4A93-9E1F-9DFEE612148B}"/>
    <cellStyle name="Nota 9 2 4 2 2 2" xfId="14517" xr:uid="{AEEB353F-9401-433A-8748-D8B62F9FDAE6}"/>
    <cellStyle name="Nota 9 2 4 2 3" xfId="14518" xr:uid="{DAA2DF28-E887-46F2-96DF-F4C62BFAFEC5}"/>
    <cellStyle name="Nota 9 2 4 3" xfId="14519" xr:uid="{7B7EEBFC-7295-43FE-8A5A-F3D8AA4FAFAC}"/>
    <cellStyle name="Nota 9 2 4 3 2" xfId="14520" xr:uid="{B38C6F62-C850-410A-9C8D-47385CA1BB80}"/>
    <cellStyle name="Nota 9 2 4 3 2 2" xfId="14521" xr:uid="{DD259233-8E4E-4C25-A393-2F62762F7CEA}"/>
    <cellStyle name="Nota 9 2 4 3 3" xfId="14522" xr:uid="{ECA9C6E2-AB54-4D77-9729-BCC14A4D8E13}"/>
    <cellStyle name="Nota 9 2 4 4" xfId="14523" xr:uid="{A63BE2D6-CFF1-4878-8500-DE85987F3876}"/>
    <cellStyle name="Nota 9 2 5" xfId="14524" xr:uid="{D57C8E75-3FB7-44FB-947A-7769F3692281}"/>
    <cellStyle name="Nota 9 2 5 2" xfId="14525" xr:uid="{C10DA6F0-F25C-40F0-AB5A-2EA8B2A17A10}"/>
    <cellStyle name="Nota 9 2 5 2 2" xfId="14526" xr:uid="{2F23DAFE-41AF-4AB4-8B1C-D0CF57D2ED78}"/>
    <cellStyle name="Nota 9 2 5 3" xfId="14527" xr:uid="{7CD4C732-D214-4F07-B339-8F34D52414DE}"/>
    <cellStyle name="Nota 9 2 6" xfId="14528" xr:uid="{310E34B1-2623-49A4-9B50-163D39EE288A}"/>
    <cellStyle name="Nota 9 2 6 2" xfId="14529" xr:uid="{11151709-730A-4214-8BC2-0131FC25FD4B}"/>
    <cellStyle name="Nota 9 2 6 2 2" xfId="14530" xr:uid="{4F96A9EE-8754-4D39-A533-4A6A5214A1BE}"/>
    <cellStyle name="Nota 9 2 6 3" xfId="14531" xr:uid="{0EEF57B2-85FE-410A-923F-4391B3D31338}"/>
    <cellStyle name="Nota 9 2 7" xfId="14532" xr:uid="{8018EEBA-B900-412C-B5F5-629264779421}"/>
    <cellStyle name="Nota 9 3" xfId="14533" xr:uid="{3456A5CB-59FA-413B-A460-DA23871A3A75}"/>
    <cellStyle name="Nota 9 3 2" xfId="14534" xr:uid="{9C234807-C04A-4A46-9B12-50ADC5AE98C9}"/>
    <cellStyle name="Nota 9 3 2 2" xfId="14535" xr:uid="{42DF86B2-4276-49D7-AEDA-9E678B38AA4F}"/>
    <cellStyle name="Nota 9 3 2 2 2" xfId="14536" xr:uid="{36D0C272-1B61-4FD0-ABCE-C2727229CDEE}"/>
    <cellStyle name="Nota 9 3 2 2 2 2" xfId="14537" xr:uid="{E300BFB6-F4A7-4262-BC51-88D5CFFE9B6E}"/>
    <cellStyle name="Nota 9 3 2 2 2 2 2" xfId="14538" xr:uid="{A9D8AA39-4D95-418B-ADA4-2E3947E18159}"/>
    <cellStyle name="Nota 9 3 2 2 2 3" xfId="14539" xr:uid="{37F1104F-62C4-4045-A471-379E77854956}"/>
    <cellStyle name="Nota 9 3 2 2 3" xfId="14540" xr:uid="{21E8B785-53E9-4978-8317-874A54F179A0}"/>
    <cellStyle name="Nota 9 3 2 2 3 2" xfId="14541" xr:uid="{BAD5B714-5F58-41DD-9D1C-76D85C8648F4}"/>
    <cellStyle name="Nota 9 3 2 2 3 2 2" xfId="14542" xr:uid="{31B9944E-0AC8-46CA-8C9F-ADB7B1740512}"/>
    <cellStyle name="Nota 9 3 2 2 3 3" xfId="14543" xr:uid="{DCBDA4B6-740E-45E8-930F-C5CA25894E6B}"/>
    <cellStyle name="Nota 9 3 2 2 4" xfId="14544" xr:uid="{A104381E-C09D-4A01-B9FF-FDCFE08F513F}"/>
    <cellStyle name="Nota 9 3 2 3" xfId="14545" xr:uid="{A5876079-1039-407E-A5F4-ACFA28CB4D29}"/>
    <cellStyle name="Nota 9 3 2 3 2" xfId="14546" xr:uid="{F868B228-1467-4545-9676-5C2360944E03}"/>
    <cellStyle name="Nota 9 3 2 3 2 2" xfId="14547" xr:uid="{17B8C221-D247-4373-9E82-2B9293581F93}"/>
    <cellStyle name="Nota 9 3 2 3 3" xfId="14548" xr:uid="{A50CBC0B-3E8F-4AD4-8F68-23D1DEFF7C1D}"/>
    <cellStyle name="Nota 9 3 2 4" xfId="14549" xr:uid="{AB3292CD-2C8A-45A9-80AA-68CD2095C137}"/>
    <cellStyle name="Nota 9 3 2 4 2" xfId="14550" xr:uid="{74AEEDBE-EA11-4657-913F-4447D335050C}"/>
    <cellStyle name="Nota 9 3 2 4 2 2" xfId="14551" xr:uid="{0C069DF9-D63E-4EE4-BA6E-D6FD459988AF}"/>
    <cellStyle name="Nota 9 3 2 4 3" xfId="14552" xr:uid="{21548F11-FB53-44F3-81CF-721C990ADFC2}"/>
    <cellStyle name="Nota 9 3 2 5" xfId="14553" xr:uid="{211A8A4D-F6F4-477D-8922-6683F30D5C4C}"/>
    <cellStyle name="Nota 9 3 3" xfId="14554" xr:uid="{3D948574-3FA1-4C44-9E7C-95C1EECD1EAC}"/>
    <cellStyle name="Nota 9 3 3 2" xfId="14555" xr:uid="{DC3191A2-E251-4243-8907-C3A58C39F53E}"/>
    <cellStyle name="Nota 9 3 3 2 2" xfId="14556" xr:uid="{3669A243-4BF3-40A6-95AA-414FFF169E8A}"/>
    <cellStyle name="Nota 9 3 3 2 2 2" xfId="14557" xr:uid="{7F258353-CD68-46D1-9002-3476556D8C42}"/>
    <cellStyle name="Nota 9 3 3 2 3" xfId="14558" xr:uid="{CCE9FB5F-0E45-404B-B635-CE0D2233E347}"/>
    <cellStyle name="Nota 9 3 3 3" xfId="14559" xr:uid="{536AAAFD-3E03-415F-BEBF-4D0868B66E21}"/>
    <cellStyle name="Nota 9 3 3 3 2" xfId="14560" xr:uid="{8BC1F78D-FE6A-4925-9FE5-86A2BF99721A}"/>
    <cellStyle name="Nota 9 3 3 3 2 2" xfId="14561" xr:uid="{629E853F-20F7-4AA6-B3FA-BFCDC63E6044}"/>
    <cellStyle name="Nota 9 3 3 3 3" xfId="14562" xr:uid="{6E8C301C-A855-4F01-94FA-4EF9FD1DF8C3}"/>
    <cellStyle name="Nota 9 3 3 4" xfId="14563" xr:uid="{E015035B-B69B-4FEA-AC13-C4090C9CA1FC}"/>
    <cellStyle name="Nota 9 3 4" xfId="14564" xr:uid="{305DBB2B-AB12-4AAE-A0A9-69101BC48148}"/>
    <cellStyle name="Nota 9 3 4 2" xfId="14565" xr:uid="{17617800-3126-4A50-B064-51CA4CC31BAC}"/>
    <cellStyle name="Nota 9 3 4 2 2" xfId="14566" xr:uid="{E390BEEF-C319-45D1-892B-577A0E1727F0}"/>
    <cellStyle name="Nota 9 3 4 3" xfId="14567" xr:uid="{F82903B9-D856-4334-822A-5D9C48FC3507}"/>
    <cellStyle name="Nota 9 3 5" xfId="14568" xr:uid="{200B6BEE-1DA6-475A-996C-B1BEB3212011}"/>
    <cellStyle name="Nota 9 3 5 2" xfId="14569" xr:uid="{9307FC07-218F-4EDF-A869-8CA727B7B67B}"/>
    <cellStyle name="Nota 9 3 5 2 2" xfId="14570" xr:uid="{44AD9CBB-A23E-410C-9FED-3F75E2CDEAC9}"/>
    <cellStyle name="Nota 9 3 5 3" xfId="14571" xr:uid="{7D8E78F1-47C0-4239-B70E-E78FD5E15E2E}"/>
    <cellStyle name="Nota 9 3 6" xfId="14572" xr:uid="{9794FD57-73C9-4DA3-8BCD-74B6B1388FE3}"/>
    <cellStyle name="Nota 9 4" xfId="14573" xr:uid="{0419047F-FB59-4A43-A383-88BBB22DEB55}"/>
    <cellStyle name="Nota 9 4 2" xfId="14574" xr:uid="{78DE82D2-F2EB-40FE-86C9-6291ACE4DF7B}"/>
    <cellStyle name="Nota 9 4 2 2" xfId="14575" xr:uid="{EA080532-DB3B-4960-B8E6-20C163B68821}"/>
    <cellStyle name="Nota 9 4 2 2 2" xfId="14576" xr:uid="{F366EA97-507E-41DC-BCD6-8695FE9C5582}"/>
    <cellStyle name="Nota 9 4 2 2 2 2" xfId="14577" xr:uid="{99B86B32-9455-4EBA-AA07-F6A8AF5F449E}"/>
    <cellStyle name="Nota 9 4 2 2 3" xfId="14578" xr:uid="{6BD289ED-AF69-40C6-9972-75780721E04C}"/>
    <cellStyle name="Nota 9 4 2 3" xfId="14579" xr:uid="{CD38E2A2-1A09-4C01-B106-33C04C3B14E6}"/>
    <cellStyle name="Nota 9 4 2 3 2" xfId="14580" xr:uid="{AB9AFCB2-746F-4043-AD19-A480DA32142E}"/>
    <cellStyle name="Nota 9 4 2 3 2 2" xfId="14581" xr:uid="{AC53A75A-8A38-4D48-AF5D-E2B86F611429}"/>
    <cellStyle name="Nota 9 4 2 3 3" xfId="14582" xr:uid="{478BCCAF-1A18-4FC7-A1C2-6FA87DCE50BB}"/>
    <cellStyle name="Nota 9 4 2 4" xfId="14583" xr:uid="{2F96392F-B2DE-4A15-A2B9-B887E10F1BD1}"/>
    <cellStyle name="Nota 9 4 3" xfId="14584" xr:uid="{89B4D118-E757-4B10-95B9-5275C2D70066}"/>
    <cellStyle name="Nota 9 4 3 2" xfId="14585" xr:uid="{94EA052A-E08C-438F-8D29-CE68929D7A85}"/>
    <cellStyle name="Nota 9 4 3 2 2" xfId="14586" xr:uid="{406DC764-BAA9-464E-B057-7C3D6977332C}"/>
    <cellStyle name="Nota 9 4 3 3" xfId="14587" xr:uid="{320313C0-6A90-4E39-B287-0F991481F24A}"/>
    <cellStyle name="Nota 9 4 4" xfId="14588" xr:uid="{4CD4130E-74E6-462B-8395-A702DC924A25}"/>
    <cellStyle name="Nota 9 4 4 2" xfId="14589" xr:uid="{77B061C6-4025-4F23-9DBF-BE2E9E646C3F}"/>
    <cellStyle name="Nota 9 4 4 2 2" xfId="14590" xr:uid="{B798B63E-9662-444C-9FC5-A9355B2C3220}"/>
    <cellStyle name="Nota 9 4 4 3" xfId="14591" xr:uid="{F1A144EE-262E-4538-A0B8-2CCB63963C7E}"/>
    <cellStyle name="Nota 9 4 5" xfId="14592" xr:uid="{762C2180-D2AD-4AC5-B791-EA79303315C5}"/>
    <cellStyle name="Nota 9 5" xfId="14593" xr:uid="{276D8ECE-260F-4840-9189-03EA54B44AB9}"/>
    <cellStyle name="Nota 9 5 2" xfId="14594" xr:uid="{4E5C3FF9-112F-4849-A99D-D336833C9749}"/>
    <cellStyle name="Nota 9 5 2 2" xfId="14595" xr:uid="{D6D56A48-9B52-4809-9B6F-BEA67BE02038}"/>
    <cellStyle name="Nota 9 5 2 2 2" xfId="14596" xr:uid="{9713A024-CAC1-437C-AACC-7F3CC9103D93}"/>
    <cellStyle name="Nota 9 5 2 3" xfId="14597" xr:uid="{50FE8D39-EB57-4033-889B-B45ED376DABB}"/>
    <cellStyle name="Nota 9 5 3" xfId="14598" xr:uid="{3D7502CE-87CE-4D9E-A4FB-81C7308373A1}"/>
    <cellStyle name="Nota 9 5 3 2" xfId="14599" xr:uid="{42E105FB-48B3-4D00-A4BD-0BE9CCC8FA2B}"/>
    <cellStyle name="Nota 9 5 3 2 2" xfId="14600" xr:uid="{BA6B1D67-ABC9-4C7E-8211-2B0B0A95555C}"/>
    <cellStyle name="Nota 9 5 3 3" xfId="14601" xr:uid="{BD2E473F-BBDE-47DD-851B-97C3DBD57B17}"/>
    <cellStyle name="Nota 9 5 4" xfId="14602" xr:uid="{5681737D-2281-4AE7-B84B-78DA8BE2F5E2}"/>
    <cellStyle name="Nota 9 6" xfId="14603" xr:uid="{643BD282-0964-4DE6-93E7-A5BFB5C35E6C}"/>
    <cellStyle name="Nota 9 6 2" xfId="14604" xr:uid="{75A8F5C3-719B-436B-A707-D3AC971AA81D}"/>
    <cellStyle name="Nota 9 6 2 2" xfId="14605" xr:uid="{7AE113E4-DCAB-4FC8-B904-31C95CBFEF21}"/>
    <cellStyle name="Nota 9 6 3" xfId="14606" xr:uid="{B4853B18-9F66-4678-815B-45504858F1D0}"/>
    <cellStyle name="Nota 9 7" xfId="14607" xr:uid="{D4F8EC66-AEA4-4372-BBF0-16F0DCF70E64}"/>
    <cellStyle name="Nota 9 7 2" xfId="14608" xr:uid="{262C9314-6D96-4E70-9FE7-0920FB464AFD}"/>
    <cellStyle name="Nota 9 7 2 2" xfId="14609" xr:uid="{68627A9A-172F-4F08-8902-35B9B37FBFFC}"/>
    <cellStyle name="Nota 9 7 3" xfId="14610" xr:uid="{B35C9805-72D6-47A6-90F6-A232A89C78EF}"/>
    <cellStyle name="Nota 9 8" xfId="14611" xr:uid="{FE6AFD71-1171-448B-821B-5EA1861943BD}"/>
    <cellStyle name="Note" xfId="14612" xr:uid="{6378D63E-A73C-4184-AFE8-0DB22F0C2A45}"/>
    <cellStyle name="Note 10" xfId="14613" xr:uid="{E4B4E579-2E5B-4190-891C-D0BF0075840B}"/>
    <cellStyle name="Note 2" xfId="14614" xr:uid="{01D4DD8E-EE2E-4A74-980A-5DB083C7B91D}"/>
    <cellStyle name="Note 2 2" xfId="14615" xr:uid="{D5E49EC5-7FFF-4C30-86B6-C7E8284BA84A}"/>
    <cellStyle name="Note 2 2 2" xfId="14616" xr:uid="{6C540521-BEE5-461D-B27A-D52ABC5FB6D9}"/>
    <cellStyle name="Note 2 2 2 2" xfId="14617" xr:uid="{DBA2D0B1-1437-41D4-853F-0AB6E74EA932}"/>
    <cellStyle name="Note 2 2 2 2 2" xfId="14618" xr:uid="{8F1161EE-B024-4279-8E9F-CC2DC0EAAFAD}"/>
    <cellStyle name="Note 2 2 2 2 2 2" xfId="14619" xr:uid="{C32F3168-4CEA-41BC-B274-915C5805F855}"/>
    <cellStyle name="Note 2 2 2 2 2 2 2" xfId="14620" xr:uid="{CBFF8C7C-B98D-415F-8A90-98FFCA9A2201}"/>
    <cellStyle name="Note 2 2 2 2 2 3" xfId="14621" xr:uid="{717E6C68-F4C2-4209-B86A-6665C881DF70}"/>
    <cellStyle name="Note 2 2 2 2 3" xfId="14622" xr:uid="{368DCCF0-D5BD-495B-ABC5-42E109D39267}"/>
    <cellStyle name="Note 2 2 2 2 3 2" xfId="14623" xr:uid="{9C86A189-6832-4C0C-A1EF-F8D5716CCC3D}"/>
    <cellStyle name="Note 2 2 2 2 3 2 2" xfId="14624" xr:uid="{6C0C09C6-B0B1-4AF8-AB6F-0CF463AA1DA2}"/>
    <cellStyle name="Note 2 2 2 2 3 3" xfId="14625" xr:uid="{EC877F06-43A5-42BD-A589-FFA9335EA22B}"/>
    <cellStyle name="Note 2 2 2 2 4" xfId="14626" xr:uid="{A1F95F1C-E6D7-45ED-BC70-BA2D5EB0ED96}"/>
    <cellStyle name="Note 2 2 2 3" xfId="14627" xr:uid="{CF20C779-03E2-4189-BF15-3AE9776B30F6}"/>
    <cellStyle name="Note 2 2 2 3 2" xfId="14628" xr:uid="{923A57C5-ED10-470C-BBC2-F2EC8D44DD5C}"/>
    <cellStyle name="Note 2 2 2 3 2 2" xfId="14629" xr:uid="{176D4623-109A-4912-869E-D992983162DB}"/>
    <cellStyle name="Note 2 2 2 3 3" xfId="14630" xr:uid="{ECCCA60C-1AF5-44BF-86D9-29F1F796155D}"/>
    <cellStyle name="Note 2 2 2 4" xfId="14631" xr:uid="{1B36A0F4-644F-4E7A-A664-9A68CB6D68E4}"/>
    <cellStyle name="Note 2 2 2 4 2" xfId="14632" xr:uid="{234F261E-D2A7-4174-A1B9-EBAE4DEA211E}"/>
    <cellStyle name="Note 2 2 2 4 2 2" xfId="14633" xr:uid="{58FDE9B9-65A6-4B27-9918-EE9143E7E8F7}"/>
    <cellStyle name="Note 2 2 2 4 3" xfId="14634" xr:uid="{3AEA49CA-EE70-4BBD-A4F0-6CAE0CBCC463}"/>
    <cellStyle name="Note 2 2 2 5" xfId="14635" xr:uid="{7CCF1A2B-53A9-4D6A-BB3C-E3D09996A18D}"/>
    <cellStyle name="Note 2 2 3" xfId="14636" xr:uid="{80C00135-F41D-4ECB-84FB-542DB0324B0E}"/>
    <cellStyle name="Note 2 2 3 2" xfId="14637" xr:uid="{8EBB75D8-0DE1-4C90-A586-F130D608D838}"/>
    <cellStyle name="Note 2 2 3 2 2" xfId="14638" xr:uid="{B64FE0AE-C872-4FB6-9206-96D94680D9D5}"/>
    <cellStyle name="Note 2 2 3 2 2 2" xfId="14639" xr:uid="{FC2E4774-4920-4623-B085-C7382849AB54}"/>
    <cellStyle name="Note 2 2 3 2 3" xfId="14640" xr:uid="{DEE0CE93-6527-4FDC-8A3E-978187945D0C}"/>
    <cellStyle name="Note 2 2 3 3" xfId="14641" xr:uid="{A5883DF4-68CE-49C6-AD57-7E3368B661D4}"/>
    <cellStyle name="Note 2 2 3 3 2" xfId="14642" xr:uid="{A064B446-7B06-4155-AC83-8B0A37ED3842}"/>
    <cellStyle name="Note 2 2 3 3 2 2" xfId="14643" xr:uid="{C5369D4F-27AE-4287-B1E5-1BF920D1884B}"/>
    <cellStyle name="Note 2 2 3 3 3" xfId="14644" xr:uid="{8E53379F-3CD9-435B-90E0-51A616674745}"/>
    <cellStyle name="Note 2 2 3 4" xfId="14645" xr:uid="{2DF8C284-A8DF-4D8D-82CC-BB8167A6DF85}"/>
    <cellStyle name="Note 2 2 4" xfId="14646" xr:uid="{ABA57A3E-831B-464A-BA91-1BB552DC1AB7}"/>
    <cellStyle name="Note 2 2 4 2" xfId="14647" xr:uid="{D979493F-F4DC-40B6-A3CD-487E7259008B}"/>
    <cellStyle name="Note 2 2 4 2 2" xfId="14648" xr:uid="{52BE900C-DF6A-4E6F-9642-E1C2369AFCD4}"/>
    <cellStyle name="Note 2 2 4 3" xfId="14649" xr:uid="{157C78B2-D022-409D-8F3A-5D9E0E7276D6}"/>
    <cellStyle name="Note 2 2 5" xfId="14650" xr:uid="{049BBB48-9CD4-4AD6-A25E-EA233D22880E}"/>
    <cellStyle name="Note 2 2 5 2" xfId="14651" xr:uid="{2DACF093-25BD-4B28-B498-ED53E7BE8B43}"/>
    <cellStyle name="Note 2 2 5 2 2" xfId="14652" xr:uid="{3EEAB143-BA02-4CAA-9192-9E73D3757046}"/>
    <cellStyle name="Note 2 2 5 3" xfId="14653" xr:uid="{8507D311-875C-4622-924E-850C434B8AB6}"/>
    <cellStyle name="Note 2 2 6" xfId="14654" xr:uid="{E4AB0E1B-65C4-4D53-8F20-98C80282EB93}"/>
    <cellStyle name="Note 2 3" xfId="14655" xr:uid="{9F3D894B-FD8F-4E8B-AC26-6AA057492219}"/>
    <cellStyle name="Note 2 3 2" xfId="14656" xr:uid="{D75C9FF6-D133-49B8-800A-229DAE5210FC}"/>
    <cellStyle name="Note 2 3 2 2" xfId="14657" xr:uid="{CE29C293-8CDC-407E-93D2-CE3FF7123C5B}"/>
    <cellStyle name="Note 2 3 2 2 2" xfId="14658" xr:uid="{AE61C9D4-7CDD-4F9A-976A-F4645C9FF56F}"/>
    <cellStyle name="Note 2 3 2 2 2 2" xfId="14659" xr:uid="{4A06F375-7652-4B10-AAD9-D56A97F68C3F}"/>
    <cellStyle name="Note 2 3 2 2 3" xfId="14660" xr:uid="{FCF6E137-D10D-4CB5-88D5-7704CA05CD4D}"/>
    <cellStyle name="Note 2 3 2 3" xfId="14661" xr:uid="{164FA40C-257F-4036-86A2-1513836306D1}"/>
    <cellStyle name="Note 2 3 2 3 2" xfId="14662" xr:uid="{A5CF8D4F-4D45-4423-8AA7-470F498489F8}"/>
    <cellStyle name="Note 2 3 2 3 2 2" xfId="14663" xr:uid="{9C6ED3BC-779B-4D39-B431-2E2C30B5B151}"/>
    <cellStyle name="Note 2 3 2 3 3" xfId="14664" xr:uid="{E3171CF0-DB2B-481B-8B2E-3D7FE8D55904}"/>
    <cellStyle name="Note 2 3 2 4" xfId="14665" xr:uid="{9A9CB898-0E88-435E-9500-580BB1D1DAF3}"/>
    <cellStyle name="Note 2 3 3" xfId="14666" xr:uid="{93D4F47A-8915-4320-9066-B640DEB6330A}"/>
    <cellStyle name="Note 2 3 3 2" xfId="14667" xr:uid="{DBEBA400-DD2E-43E8-B1C8-DE78B0B3CEFA}"/>
    <cellStyle name="Note 2 3 3 2 2" xfId="14668" xr:uid="{89BD0EE7-AAEE-499B-9328-2B977C98BF38}"/>
    <cellStyle name="Note 2 3 3 3" xfId="14669" xr:uid="{3AA14023-713B-48F0-B346-3F458E0436FB}"/>
    <cellStyle name="Note 2 3 4" xfId="14670" xr:uid="{24C60ED1-DAB6-4A80-B20F-F9BD217A53CE}"/>
    <cellStyle name="Note 2 3 4 2" xfId="14671" xr:uid="{2F015E18-9158-482C-98E9-44367592E3E0}"/>
    <cellStyle name="Note 2 3 4 2 2" xfId="14672" xr:uid="{5316CCA8-9F23-44AF-B52D-42B73DB6D4BA}"/>
    <cellStyle name="Note 2 3 4 3" xfId="14673" xr:uid="{381F2C39-CF95-47CC-A440-906D06FD1159}"/>
    <cellStyle name="Note 2 3 5" xfId="14674" xr:uid="{E0B148FE-A7A6-4209-AF4E-1905DC957D0E}"/>
    <cellStyle name="Note 2 4" xfId="14675" xr:uid="{1C1B3CEF-184E-48D4-88F4-D9FD679613FE}"/>
    <cellStyle name="Note 2 4 2" xfId="14676" xr:uid="{FCBD1342-E8F5-4DA8-8811-27EB9E6347D0}"/>
    <cellStyle name="Note 2 4 2 2" xfId="14677" xr:uid="{2980F4F5-B642-43B8-A614-8035BB0D4DC2}"/>
    <cellStyle name="Note 2 4 2 2 2" xfId="14678" xr:uid="{9AFAB3F2-5878-4873-9E9B-CBDE9954869A}"/>
    <cellStyle name="Note 2 4 2 3" xfId="14679" xr:uid="{639B742D-0FC5-4824-A649-5D431D908D31}"/>
    <cellStyle name="Note 2 4 3" xfId="14680" xr:uid="{88828A7E-3996-4988-868C-A333536A004D}"/>
    <cellStyle name="Note 2 4 3 2" xfId="14681" xr:uid="{EAB8F5FD-5162-4181-8998-4668A06E2BD5}"/>
    <cellStyle name="Note 2 4 3 2 2" xfId="14682" xr:uid="{8337D875-41A2-465A-9B5C-C07346FA0550}"/>
    <cellStyle name="Note 2 4 3 3" xfId="14683" xr:uid="{CC12625E-7763-4443-B704-9E87D7A21422}"/>
    <cellStyle name="Note 2 4 4" xfId="14684" xr:uid="{695E158C-C1CA-4ECF-A041-A00DB755003F}"/>
    <cellStyle name="Note 2 5" xfId="14685" xr:uid="{C14555A8-9E72-46C0-8C3B-F2A8EB747ECB}"/>
    <cellStyle name="Note 2 5 2" xfId="14686" xr:uid="{544ED7AA-B9ED-4119-8593-ACC1AAA24874}"/>
    <cellStyle name="Note 2 5 2 2" xfId="14687" xr:uid="{E96D26B2-B7C8-4B2B-BF90-DC72CE0D71BC}"/>
    <cellStyle name="Note 2 5 3" xfId="14688" xr:uid="{DFDC5152-1FC7-40E8-934C-50C67CF3EE7B}"/>
    <cellStyle name="Note 2 6" xfId="14689" xr:uid="{8EFFE514-DB10-4EEF-953B-B9C4EA9CA99C}"/>
    <cellStyle name="Note 2 6 2" xfId="14690" xr:uid="{B9B5C076-C66E-47D7-8941-3B4131E9244F}"/>
    <cellStyle name="Note 2 6 2 2" xfId="14691" xr:uid="{FB83C2B8-5910-4422-BBA6-4216EFD9B476}"/>
    <cellStyle name="Note 2 6 3" xfId="14692" xr:uid="{911A72A3-A32E-4BC6-8C77-6E2935B8961A}"/>
    <cellStyle name="Note 2 7" xfId="14693" xr:uid="{F95348B8-BD66-4869-9465-ED074FD21EB2}"/>
    <cellStyle name="Note 2 8" xfId="14694" xr:uid="{DE063EBD-5D07-4281-ADC1-EB0160B06056}"/>
    <cellStyle name="Note 3" xfId="14695" xr:uid="{436774D1-ECDF-4793-86C1-C33B889EC74C}"/>
    <cellStyle name="Note 3 2" xfId="14696" xr:uid="{5561619F-B9A3-4393-89EB-9FA3F97EEC1E}"/>
    <cellStyle name="Note 3 2 2" xfId="14697" xr:uid="{78FA5907-F7D5-482E-A9E5-E300E07866AA}"/>
    <cellStyle name="Note 3 2 2 2" xfId="14698" xr:uid="{96F63F16-901C-4530-8CAE-C72A1895383F}"/>
    <cellStyle name="Note 3 2 2 2 2" xfId="14699" xr:uid="{CA06A3D6-1287-4BDD-A803-837BAF8DC5C2}"/>
    <cellStyle name="Note 3 2 2 2 2 2" xfId="14700" xr:uid="{385E8676-D710-4270-92D2-475E28A1C910}"/>
    <cellStyle name="Note 3 2 2 2 3" xfId="14701" xr:uid="{9D187775-3349-4780-A110-1E194683EE9E}"/>
    <cellStyle name="Note 3 2 2 3" xfId="14702" xr:uid="{12B181B9-8E38-4643-ACBC-B4473FF68DC2}"/>
    <cellStyle name="Note 3 2 2 3 2" xfId="14703" xr:uid="{3F228F95-4572-4F0C-9A1D-A52BEF3D1A6C}"/>
    <cellStyle name="Note 3 2 2 3 2 2" xfId="14704" xr:uid="{88B4E7E5-50EC-4E25-9BE2-05EDC0A49987}"/>
    <cellStyle name="Note 3 2 2 3 3" xfId="14705" xr:uid="{8625560A-5E72-4A03-8BEE-33AA107D82EA}"/>
    <cellStyle name="Note 3 2 2 4" xfId="14706" xr:uid="{8F0BFC5E-0DE3-45D7-864B-E717558B0ECD}"/>
    <cellStyle name="Note 3 2 3" xfId="14707" xr:uid="{76991543-1829-4AFE-B195-E6053DEE9D84}"/>
    <cellStyle name="Note 3 2 3 2" xfId="14708" xr:uid="{CE2258C3-64D2-4CB3-854B-F9F070FD21E8}"/>
    <cellStyle name="Note 3 2 3 2 2" xfId="14709" xr:uid="{07A903E4-7017-4084-9D0E-E037651EABE9}"/>
    <cellStyle name="Note 3 2 3 3" xfId="14710" xr:uid="{21EC8521-6CB5-4D05-B708-36EAA987EB66}"/>
    <cellStyle name="Note 3 2 4" xfId="14711" xr:uid="{45716CF3-142A-4563-AD6A-5E8BAAC23C01}"/>
    <cellStyle name="Note 3 2 4 2" xfId="14712" xr:uid="{9116D596-DC9D-4D7D-AD27-27A984F75DC2}"/>
    <cellStyle name="Note 3 2 4 2 2" xfId="14713" xr:uid="{FC661E02-06AB-4E82-AE06-6D1E6E57CAF6}"/>
    <cellStyle name="Note 3 2 4 3" xfId="14714" xr:uid="{F0C629F2-9A49-476A-BCEC-FE57F844DF46}"/>
    <cellStyle name="Note 3 2 5" xfId="14715" xr:uid="{7B70B489-ABE3-4C7F-B134-1ABAD949AFBE}"/>
    <cellStyle name="Note 3 3" xfId="14716" xr:uid="{9341FF58-1D43-44E5-B399-265C42468924}"/>
    <cellStyle name="Note 3 3 2" xfId="14717" xr:uid="{FEBBD4EE-F906-4C3C-8DD5-803FB0EF8F50}"/>
    <cellStyle name="Note 3 3 2 2" xfId="14718" xr:uid="{B861D9C9-D376-4C87-A668-44FCF54F65A0}"/>
    <cellStyle name="Note 3 3 2 2 2" xfId="14719" xr:uid="{C9C06897-7C82-4848-943E-6076C0F99A21}"/>
    <cellStyle name="Note 3 3 2 3" xfId="14720" xr:uid="{8AFBE16F-76ED-43D8-B236-E2764136EB91}"/>
    <cellStyle name="Note 3 3 3" xfId="14721" xr:uid="{39735336-9D2A-423A-9203-C7152CD35AD5}"/>
    <cellStyle name="Note 3 3 3 2" xfId="14722" xr:uid="{375C9D0E-328D-42D5-A7A7-C734E5139740}"/>
    <cellStyle name="Note 3 3 3 2 2" xfId="14723" xr:uid="{B3D5253E-86C2-4E38-A5B6-951CE10A2A0E}"/>
    <cellStyle name="Note 3 3 3 3" xfId="14724" xr:uid="{E5ED82F1-945F-4A89-ABF9-D4E104B26B75}"/>
    <cellStyle name="Note 3 3 4" xfId="14725" xr:uid="{AA0DB485-FA97-46C0-8C27-AB03BB5C3B49}"/>
    <cellStyle name="Note 3 4" xfId="14726" xr:uid="{02B0E810-2B7F-4100-BA92-ABDCF6BC899F}"/>
    <cellStyle name="Note 3 4 2" xfId="14727" xr:uid="{82EC2EF4-A358-4833-A3B7-0B15A072765D}"/>
    <cellStyle name="Note 3 4 2 2" xfId="14728" xr:uid="{ABAA825C-66F7-4C9F-BF9F-F51D9C04290C}"/>
    <cellStyle name="Note 3 4 3" xfId="14729" xr:uid="{DEB3240E-CCC4-48E1-80F1-80CC12815273}"/>
    <cellStyle name="Note 3 5" xfId="14730" xr:uid="{FBEDFAEC-2DE2-49C8-AC9F-64AC9F8EBB41}"/>
    <cellStyle name="Note 3 5 2" xfId="14731" xr:uid="{371C5B4F-4B65-424D-B153-8D588F724AEB}"/>
    <cellStyle name="Note 3 5 2 2" xfId="14732" xr:uid="{08439E51-5619-4B9B-8E73-BA0C16BBC4C5}"/>
    <cellStyle name="Note 3 5 3" xfId="14733" xr:uid="{EF956F17-B8A6-4066-9995-0609BCCC34F5}"/>
    <cellStyle name="Note 3 6" xfId="14734" xr:uid="{166D09B9-D9B2-4C57-B8F1-1257F0B087F7}"/>
    <cellStyle name="Note 3 7" xfId="14735" xr:uid="{F86D3C5D-5596-4DA8-BC90-56256A0D2846}"/>
    <cellStyle name="Note 4" xfId="14736" xr:uid="{52B58D33-C955-409D-A4ED-54F9263EF8EB}"/>
    <cellStyle name="Note 4 2" xfId="14737" xr:uid="{7D05E876-52B1-4D62-A464-2109BBE27BFB}"/>
    <cellStyle name="Note 4 2 2" xfId="14738" xr:uid="{7EE01ECB-0489-40B9-84B8-87EFB8E5D5F4}"/>
    <cellStyle name="Note 4 2 2 2" xfId="14739" xr:uid="{4CECB74F-F4A5-4D81-9051-0D81B445B7E3}"/>
    <cellStyle name="Note 4 2 2 2 2" xfId="14740" xr:uid="{1E2C547F-49B3-409B-99A9-4E56BEA2A918}"/>
    <cellStyle name="Note 4 2 2 3" xfId="14741" xr:uid="{3516FE95-0E31-47E2-9C52-6EF75570B06E}"/>
    <cellStyle name="Note 4 2 3" xfId="14742" xr:uid="{BC407FC3-E8A7-439A-A11C-CEC0C11CC29F}"/>
    <cellStyle name="Note 4 2 3 2" xfId="14743" xr:uid="{C55B0EB5-A349-4819-814D-12FDF5AC2199}"/>
    <cellStyle name="Note 4 2 3 2 2" xfId="14744" xr:uid="{B2B36525-D578-4964-88BA-DA5D66CF6F51}"/>
    <cellStyle name="Note 4 2 3 3" xfId="14745" xr:uid="{BDB8F894-3689-4A26-8554-644E0E4BD5EF}"/>
    <cellStyle name="Note 4 2 4" xfId="14746" xr:uid="{4F36C695-B639-4452-B264-6C1F3ED3D536}"/>
    <cellStyle name="Note 4 3" xfId="14747" xr:uid="{6963B195-F573-4509-BC08-50C33CC350A6}"/>
    <cellStyle name="Note 4 3 2" xfId="14748" xr:uid="{F959F45C-D22E-4521-B1DC-141878C050B0}"/>
    <cellStyle name="Note 4 3 2 2" xfId="14749" xr:uid="{34AF2CCE-336F-4B41-825D-EB310039D1D6}"/>
    <cellStyle name="Note 4 3 3" xfId="14750" xr:uid="{C4D33D6C-2590-46BA-ADFE-436A7E6C5FAF}"/>
    <cellStyle name="Note 4 4" xfId="14751" xr:uid="{BA56A95F-9209-431E-AA53-B67B321DD390}"/>
    <cellStyle name="Note 4 4 2" xfId="14752" xr:uid="{F379D900-82F7-4B1F-9748-D8E9F6766394}"/>
    <cellStyle name="Note 4 4 2 2" xfId="14753" xr:uid="{E1251162-C95E-4771-B0AB-36EEA1A48876}"/>
    <cellStyle name="Note 4 4 3" xfId="14754" xr:uid="{B9799BA1-587E-4281-8B64-195A80869180}"/>
    <cellStyle name="Note 4 5" xfId="14755" xr:uid="{34F5C3D8-9593-4CF0-A0BF-E767957F535E}"/>
    <cellStyle name="Note 5" xfId="14756" xr:uid="{94F71A3D-6293-4372-96B8-A16FC4445855}"/>
    <cellStyle name="Note 5 2" xfId="14757" xr:uid="{129190C0-A384-4659-865D-CA1164D227B7}"/>
    <cellStyle name="Note 5 2 2" xfId="14758" xr:uid="{3DD7FC80-618D-4C2E-A109-097F777956C9}"/>
    <cellStyle name="Note 5 2 2 2" xfId="14759" xr:uid="{F49BB231-8965-42B4-9651-3322E901000D}"/>
    <cellStyle name="Note 5 2 3" xfId="14760" xr:uid="{1C005DFA-8B4A-4345-AE96-A4A3EF0B1C2A}"/>
    <cellStyle name="Note 5 3" xfId="14761" xr:uid="{96AD3FB0-C7F3-4050-93D3-629A38679278}"/>
    <cellStyle name="Note 5 3 2" xfId="14762" xr:uid="{96052BD0-5212-4564-ABA6-3D2787DC204D}"/>
    <cellStyle name="Note 5 3 2 2" xfId="14763" xr:uid="{9A06753D-0E5D-4EC1-AD4A-71A2223AFFDC}"/>
    <cellStyle name="Note 5 3 3" xfId="14764" xr:uid="{966BE351-C928-4C59-9F7E-140AA100008B}"/>
    <cellStyle name="Note 5 4" xfId="14765" xr:uid="{CFD95309-C1CE-4DA5-BF26-7AD55B697BC7}"/>
    <cellStyle name="Note 6" xfId="14766" xr:uid="{ECC98962-C58B-43E6-A609-EB3942D8244A}"/>
    <cellStyle name="Note 6 2" xfId="14767" xr:uid="{A5766640-40F3-43E5-A64E-EB034DE6EFFC}"/>
    <cellStyle name="Note 6 2 2" xfId="14768" xr:uid="{EBFC9184-900F-42A8-80CB-DD88EBF1AB1C}"/>
    <cellStyle name="Note 6 3" xfId="14769" xr:uid="{917EAED0-91DB-4DDE-9FCD-C2962A7DAEFB}"/>
    <cellStyle name="Note 7" xfId="14770" xr:uid="{58A4CF85-794A-4E58-8D95-A5C6FDCF2806}"/>
    <cellStyle name="Note 7 2" xfId="14771" xr:uid="{FCC51B0F-94AD-4F15-AEA5-2EA11C2EF835}"/>
    <cellStyle name="Note 7 2 2" xfId="14772" xr:uid="{0B27A4AD-EBE1-4CDD-AA8E-B0E1258ABD49}"/>
    <cellStyle name="Note 7 3" xfId="14773" xr:uid="{9FA345A0-E264-4F01-8F10-AF9E1CE9B753}"/>
    <cellStyle name="Note 8" xfId="14774" xr:uid="{AB3C8BE9-73DA-4487-8F26-B9129129E397}"/>
    <cellStyle name="Note 9" xfId="14775" xr:uid="{C9F4ADE1-B234-4EEE-A770-E88AC622F122}"/>
    <cellStyle name="NUM" xfId="1364" xr:uid="{24781800-D52C-42DE-9AB8-D75AD1F9698F}"/>
    <cellStyle name="num1Style" xfId="1365" xr:uid="{5CBBED2B-75AC-498D-9F85-31A4FCA841E7}"/>
    <cellStyle name="num1Styleb" xfId="1366" xr:uid="{C66E0397-8EFB-47B2-B4AD-8761436580E1}"/>
    <cellStyle name="num4Style" xfId="1367" xr:uid="{D2CB4FEE-4450-472C-BDFA-1889422EFE19}"/>
    <cellStyle name="num4Styleb" xfId="1368" xr:uid="{9ACFBF87-6D27-4B04-8F3F-78F6744ABA9F}"/>
    <cellStyle name="Number" xfId="1369" xr:uid="{92AD7A37-3EBD-4019-8159-DA6EAF907285}"/>
    <cellStyle name="Number 2" xfId="1370" xr:uid="{4792FE4C-13A3-46F2-BA4E-BB3CE6BB6855}"/>
    <cellStyle name="Number 2 2" xfId="1371" xr:uid="{6488AA6A-4A72-4417-9132-05C1C4DC3CFB}"/>
    <cellStyle name="Number 3" xfId="1372" xr:uid="{A822AC61-4101-4186-AD66-49DC4C058E53}"/>
    <cellStyle name="Number 3 2" xfId="1373" xr:uid="{F5481226-9713-41E4-80ED-B1F3FE015573}"/>
    <cellStyle name="Number 4" xfId="1374" xr:uid="{DFD3A6CA-2902-42F2-AD89-DA4CD6B44716}"/>
    <cellStyle name="Numbers" xfId="1375" xr:uid="{A817A09E-EC5F-4217-8EE8-7846DEEA2BDA}"/>
    <cellStyle name="Numbers - Bold" xfId="1376" xr:uid="{2CE64D88-536B-4E2B-9469-406905DCE9A8}"/>
    <cellStyle name="Numbers - Bold - Italic" xfId="1377" xr:uid="{69EBBA18-AA8B-4218-AD56-FDB62777AC31}"/>
    <cellStyle name="Numbers - Bold_1pager28" xfId="1378" xr:uid="{B13CF86E-1780-41A6-A19E-9415E0A668B5}"/>
    <cellStyle name="Numbers - Large" xfId="1379" xr:uid="{0B0235BE-1E7E-4A6A-B516-45ED731FF228}"/>
    <cellStyle name="Numbers_6079BX" xfId="1380" xr:uid="{C04B01AA-A1F5-401C-806F-1E8E60B34D75}"/>
    <cellStyle name="numPStyle" xfId="1381" xr:uid="{F7E2A20F-5FB5-4707-97CC-5872D8575225}"/>
    <cellStyle name="numPStyleb" xfId="1382" xr:uid="{6B5A4D51-5080-440C-AAAB-F3B11648CD28}"/>
    <cellStyle name="numXStyle" xfId="1383" xr:uid="{D37158A4-DF12-4AF7-B85F-596AD2881275}"/>
    <cellStyle name="numXStyleb" xfId="1384" xr:uid="{B8B40DEF-5C5C-49C9-BB78-F294F75FCF7E}"/>
    <cellStyle name="oft Excel]_x000d__x000a_Comment=As linhas open=/f carregam funções personalizadas para a lista de funções Colar._x000d__x000a_Maximized=3_x000d__x000a_" xfId="1385" xr:uid="{52091DE4-CBE8-48DA-90E3-7421AD6AC911}"/>
    <cellStyle name="oft Excel]_x000d__x000a_Comment=As linhas open=/f carregam funções personalizadas para a lista de funções Colar._x000d__x000a_Maximized=3_x000d__x000a_ 2" xfId="1386" xr:uid="{39B28C79-857F-4C23-A783-527532E548B8}"/>
    <cellStyle name="oftware" xfId="1387" xr:uid="{59A28091-1DA6-4B63-B6DD-A5DFBE1525EC}"/>
    <cellStyle name="oftware 2" xfId="1388" xr:uid="{754CD330-0389-418A-BFFC-FDB4AA688634}"/>
    <cellStyle name="oftware 2 2" xfId="1389" xr:uid="{8AF8BCF4-17B6-4870-8C46-2A612C4716C2}"/>
    <cellStyle name="oftware 2 2 2" xfId="14776" xr:uid="{281BAFCB-758A-41CD-A55E-73C792AB81A2}"/>
    <cellStyle name="oftware 2 2 3" xfId="14777" xr:uid="{870E1234-3F38-4C11-AD3A-DE0CD741CCA5}"/>
    <cellStyle name="oftware 2 3" xfId="14778" xr:uid="{12E9AC5D-B475-4DC0-83AC-31DE15F042F4}"/>
    <cellStyle name="oftware 2 4" xfId="14779" xr:uid="{DCA0C323-BC3C-4D94-BD9A-BF59B4C0877A}"/>
    <cellStyle name="oftware 3" xfId="1390" xr:uid="{692B9E51-C313-490D-A300-EEFF8EC64765}"/>
    <cellStyle name="oftware 3 2" xfId="1391" xr:uid="{AEEC99DF-E7B1-49BB-8C5F-9DAA25FF4668}"/>
    <cellStyle name="oftware 3 2 2" xfId="14780" xr:uid="{0E395D9D-B5CF-4B9C-9135-2F2CC4ED6419}"/>
    <cellStyle name="oftware 3 2 3" xfId="14781" xr:uid="{FEBAF550-98F1-480C-8752-695ECB5B5054}"/>
    <cellStyle name="oftware 3 3" xfId="14782" xr:uid="{ABF931DB-EDF4-48C1-B9D7-41E7F7DECC3D}"/>
    <cellStyle name="oftware 3 4" xfId="14783" xr:uid="{76DAB939-698F-469B-B2AD-A18459EBB211}"/>
    <cellStyle name="oftware 4" xfId="1392" xr:uid="{812EA900-5D76-448D-869D-72768661C350}"/>
    <cellStyle name="oftware 4 2" xfId="14784" xr:uid="{A485043D-3176-4B02-A48F-6A4B2217F9E3}"/>
    <cellStyle name="oftware 4 3" xfId="14785" xr:uid="{90C02679-78DF-482D-8E32-0E27ADE5D76A}"/>
    <cellStyle name="oftware 5" xfId="14786" xr:uid="{C629F947-7218-4671-BB26-2B6D9BCDDD41}"/>
    <cellStyle name="oftware 6" xfId="14787" xr:uid="{B4FE9E63-8DCA-475C-B493-9089439B009F}"/>
    <cellStyle name="oftware_090716 Modelo de Projeção - MTEL v2" xfId="1393" xr:uid="{ABB4EF04-211A-4D1B-B418-0C87EA74579A}"/>
    <cellStyle name="onedec" xfId="1394" xr:uid="{A46DF59E-963E-49A5-8AAB-40EF481B4191}"/>
    <cellStyle name="OSW_ColumnLabels" xfId="1395" xr:uid="{1502EBD3-F26F-4E56-84AC-F52C9FA04BBA}"/>
    <cellStyle name="Outline" xfId="1396" xr:uid="{3E3DBC38-6EBA-4645-A63B-1FAF8A206797}"/>
    <cellStyle name="Outline 2" xfId="14788" xr:uid="{AAC96FE3-1E07-477E-A2D4-D62A32BB1378}"/>
    <cellStyle name="Output" xfId="14789" xr:uid="{75EE901F-C032-43B3-82FB-65C22E80E16D}"/>
    <cellStyle name="Output 2" xfId="14790" xr:uid="{E7677B6C-B0ED-4E9F-90CE-3B3A186C53EB}"/>
    <cellStyle name="Output 2 2" xfId="14791" xr:uid="{8CB2AA2F-053F-45C3-A2D5-8FDBCED3B958}"/>
    <cellStyle name="Output 2 2 2" xfId="14792" xr:uid="{F4D59872-EF41-4409-9939-923984840725}"/>
    <cellStyle name="Output 2 2 2 2" xfId="14793" xr:uid="{F5CB1339-2C72-43F0-ABAB-EB6EC64DCCFE}"/>
    <cellStyle name="Output 2 2 2 2 2" xfId="14794" xr:uid="{A211B36C-2CA3-4D8F-A31E-8908BE1D2FA5}"/>
    <cellStyle name="Output 2 2 2 2 2 2" xfId="14795" xr:uid="{06980712-7C3E-4D39-BC2B-57399F70BDF4}"/>
    <cellStyle name="Output 2 2 2 2 2 2 2" xfId="14796" xr:uid="{8016C24D-61C6-4052-BB6A-6101EF24795A}"/>
    <cellStyle name="Output 2 2 2 2 2 2 3" xfId="14797" xr:uid="{C1EBE9D2-6C27-4BFE-B0ED-1BB3492845BF}"/>
    <cellStyle name="Output 2 2 2 2 2 3" xfId="14798" xr:uid="{03315BC6-93C8-4C36-9E76-0253FFEAEA5B}"/>
    <cellStyle name="Output 2 2 2 2 2 4" xfId="14799" xr:uid="{C044880C-E213-46A4-9F35-C2FD10357056}"/>
    <cellStyle name="Output 2 2 2 2 3" xfId="14800" xr:uid="{047E8A3F-02CB-4376-982E-89DECA946D8B}"/>
    <cellStyle name="Output 2 2 2 2 3 2" xfId="14801" xr:uid="{A74295C2-5ED8-4D82-96C6-F02228024D69}"/>
    <cellStyle name="Output 2 2 2 2 3 2 2" xfId="14802" xr:uid="{A85C587F-3B7E-4E7C-9764-D5261D074C8D}"/>
    <cellStyle name="Output 2 2 2 2 3 2 3" xfId="14803" xr:uid="{721FF069-C46D-4652-9367-6026B106ACB0}"/>
    <cellStyle name="Output 2 2 2 2 3 3" xfId="14804" xr:uid="{04BCA79A-0FA3-4DB2-8FA7-569689ADBA79}"/>
    <cellStyle name="Output 2 2 2 2 3 4" xfId="14805" xr:uid="{7605EA23-2807-49D1-9486-E203B7A744B8}"/>
    <cellStyle name="Output 2 2 2 2 4" xfId="14806" xr:uid="{A0CA2503-969C-451F-86F3-48A6E25A65B5}"/>
    <cellStyle name="Output 2 2 2 2 5" xfId="14807" xr:uid="{888CB4DD-7998-4F0F-81C9-AC181152F2B7}"/>
    <cellStyle name="Output 2 2 2 3" xfId="14808" xr:uid="{E54D12D6-E7F5-4D7B-906D-462519C771DB}"/>
    <cellStyle name="Output 2 2 2 3 2" xfId="14809" xr:uid="{93F301B9-4235-4C3B-8C99-F4FD8B8E9910}"/>
    <cellStyle name="Output 2 2 2 3 2 2" xfId="14810" xr:uid="{9B59FDAF-8B90-4D0C-826A-5BB3718AA5D9}"/>
    <cellStyle name="Output 2 2 2 3 2 3" xfId="14811" xr:uid="{4162ADE2-6D40-4F2B-9417-A4AB52C9D7CD}"/>
    <cellStyle name="Output 2 2 2 3 3" xfId="14812" xr:uid="{37F93ED4-1870-4425-A382-EC16CD65AAFA}"/>
    <cellStyle name="Output 2 2 2 3 4" xfId="14813" xr:uid="{CD0F06B4-9275-4946-9B3D-A96CF6CF09ED}"/>
    <cellStyle name="Output 2 2 2 4" xfId="14814" xr:uid="{9ACB8551-5632-47C0-A6C2-FF1C8DAEFD7F}"/>
    <cellStyle name="Output 2 2 2 4 2" xfId="14815" xr:uid="{28B59D0E-E8C3-4B3D-A9C4-E02B99CAD481}"/>
    <cellStyle name="Output 2 2 2 4 2 2" xfId="14816" xr:uid="{1D8038C2-65AF-420E-A4BD-CB29029F0981}"/>
    <cellStyle name="Output 2 2 2 4 2 3" xfId="14817" xr:uid="{44815B6B-7FA4-470B-90EF-DC9DCDB7BF9C}"/>
    <cellStyle name="Output 2 2 2 4 3" xfId="14818" xr:uid="{66A6F08F-ABB5-48D4-BC8C-DEEC1E3F8AB9}"/>
    <cellStyle name="Output 2 2 2 4 4" xfId="14819" xr:uid="{8404E4B8-00D0-46B3-A817-36644F916774}"/>
    <cellStyle name="Output 2 2 2 5" xfId="14820" xr:uid="{56885C4D-FBE1-4A07-A629-1D46BF641A4D}"/>
    <cellStyle name="Output 2 2 2 6" xfId="14821" xr:uid="{369BF99A-18F1-410B-AFEC-BB1B3B9EF634}"/>
    <cellStyle name="Output 2 2 3" xfId="14822" xr:uid="{94304779-510B-4828-AB90-691D3ED867B8}"/>
    <cellStyle name="Output 2 2 3 2" xfId="14823" xr:uid="{3E91A578-CEDC-4052-A4D4-EF52B06CE13D}"/>
    <cellStyle name="Output 2 2 3 2 2" xfId="14824" xr:uid="{0D187DCA-B553-4D44-90E9-7072F36AC3C1}"/>
    <cellStyle name="Output 2 2 3 2 2 2" xfId="14825" xr:uid="{9539E5AE-A9D5-4561-ABF2-8AC3BA5FA397}"/>
    <cellStyle name="Output 2 2 3 2 2 3" xfId="14826" xr:uid="{0768EAB0-245F-49BB-85B1-7B94CB73D3F4}"/>
    <cellStyle name="Output 2 2 3 2 3" xfId="14827" xr:uid="{C557C2C7-AB73-4429-A473-A954D5610B5F}"/>
    <cellStyle name="Output 2 2 3 2 4" xfId="14828" xr:uid="{44C77F83-E4CC-4DFC-975A-89D67EB39AB5}"/>
    <cellStyle name="Output 2 2 3 3" xfId="14829" xr:uid="{EEFFACF7-C93E-4D05-B953-C18766F94BFD}"/>
    <cellStyle name="Output 2 2 3 3 2" xfId="14830" xr:uid="{29E2027B-98A1-47EF-92CC-2F9B19B612E6}"/>
    <cellStyle name="Output 2 2 3 3 2 2" xfId="14831" xr:uid="{EA192BEB-A22E-4FA8-971F-973B5AC4BDCB}"/>
    <cellStyle name="Output 2 2 3 3 2 3" xfId="14832" xr:uid="{2F6AE0D1-A3FD-47EC-BAF4-45FA222BE6F5}"/>
    <cellStyle name="Output 2 2 3 3 3" xfId="14833" xr:uid="{D33D4597-7DC7-4FCD-84D4-95A37CBD9621}"/>
    <cellStyle name="Output 2 2 3 3 4" xfId="14834" xr:uid="{B2C919E4-D9B0-47D4-B5CB-4983AD982FCA}"/>
    <cellStyle name="Output 2 2 3 4" xfId="14835" xr:uid="{3E9FE2FD-FB9A-4CDF-BD25-5AEC4C143D25}"/>
    <cellStyle name="Output 2 2 3 5" xfId="14836" xr:uid="{159699DF-0432-4C76-94A2-9E804138C05E}"/>
    <cellStyle name="Output 2 2 4" xfId="14837" xr:uid="{8DFB129E-EC53-4E7E-9F5F-8F6CD374C3F7}"/>
    <cellStyle name="Output 2 2 4 2" xfId="14838" xr:uid="{1B25B851-1790-400B-8B15-D79FD4EBE08F}"/>
    <cellStyle name="Output 2 2 4 2 2" xfId="14839" xr:uid="{5B27B247-E9FA-455E-A2CB-208614CDDDCD}"/>
    <cellStyle name="Output 2 2 4 2 3" xfId="14840" xr:uid="{1EC53DD0-5476-45A1-88ED-B8B5768EBA07}"/>
    <cellStyle name="Output 2 2 4 3" xfId="14841" xr:uid="{8A2E8C0B-5743-404A-A076-E8506ACA79DA}"/>
    <cellStyle name="Output 2 2 4 4" xfId="14842" xr:uid="{EB813660-2889-4D7E-ADF6-C995AD6D77AB}"/>
    <cellStyle name="Output 2 2 5" xfId="14843" xr:uid="{0D04C5E8-B7AB-4CFD-9F51-33115AB3D844}"/>
    <cellStyle name="Output 2 2 5 2" xfId="14844" xr:uid="{D7EFA174-DC4C-4532-B162-FC36339FB1E4}"/>
    <cellStyle name="Output 2 2 5 2 2" xfId="14845" xr:uid="{C7CB5239-10AE-420C-B4C1-A7819F3BFB0B}"/>
    <cellStyle name="Output 2 2 5 2 3" xfId="14846" xr:uid="{57885972-555F-44B6-BACD-92CD9946951C}"/>
    <cellStyle name="Output 2 2 5 3" xfId="14847" xr:uid="{CA0FFC66-C414-4E94-BEF8-C343D38F64D6}"/>
    <cellStyle name="Output 2 2 5 4" xfId="14848" xr:uid="{64FD6FC4-9FE2-4979-84C7-E6186BE00A4C}"/>
    <cellStyle name="Output 2 2 6" xfId="14849" xr:uid="{D37D1F83-216A-4053-B3E1-4FD32A16473E}"/>
    <cellStyle name="Output 2 2 7" xfId="14850" xr:uid="{88D9A78D-E455-4EB8-946F-E81B55EAB95D}"/>
    <cellStyle name="Output 2 3" xfId="14851" xr:uid="{B84B6DBE-7065-4552-AA8D-497F15FBE2DB}"/>
    <cellStyle name="Output 2 3 2" xfId="14852" xr:uid="{65F6311A-968F-4D15-9B1B-034DED16D7F0}"/>
    <cellStyle name="Output 2 3 2 2" xfId="14853" xr:uid="{80F528AC-5799-4B83-9ED7-89A6062EA8C2}"/>
    <cellStyle name="Output 2 3 2 2 2" xfId="14854" xr:uid="{BF36009F-90AA-4298-8142-AC70004ADBB5}"/>
    <cellStyle name="Output 2 3 2 2 2 2" xfId="14855" xr:uid="{E3DF97EB-331C-4DF7-A6E3-236CDF2CCBF6}"/>
    <cellStyle name="Output 2 3 2 2 2 3" xfId="14856" xr:uid="{D5BF8510-2979-4487-8F6D-9DEE713C4556}"/>
    <cellStyle name="Output 2 3 2 2 3" xfId="14857" xr:uid="{86E4B445-C90C-4882-A128-0798925D7E80}"/>
    <cellStyle name="Output 2 3 2 2 4" xfId="14858" xr:uid="{9290F6E4-6273-419F-94B1-7B58F067D241}"/>
    <cellStyle name="Output 2 3 2 3" xfId="14859" xr:uid="{0174E4B8-946F-49BB-81E0-C5E08989AE3D}"/>
    <cellStyle name="Output 2 3 2 3 2" xfId="14860" xr:uid="{39EB533B-ED4C-4B9A-9F55-EA94AA8997BE}"/>
    <cellStyle name="Output 2 3 2 3 2 2" xfId="14861" xr:uid="{4877DD56-9DE3-4E2B-BF1E-1BB512DC7041}"/>
    <cellStyle name="Output 2 3 2 3 2 3" xfId="14862" xr:uid="{987CDE6A-FD60-4E1F-AB69-23B0FDADFE30}"/>
    <cellStyle name="Output 2 3 2 3 3" xfId="14863" xr:uid="{A86A1018-3A5F-4BF1-8113-144091B855F6}"/>
    <cellStyle name="Output 2 3 2 3 4" xfId="14864" xr:uid="{CAF81500-F695-4588-BD97-8A18E02BE2E1}"/>
    <cellStyle name="Output 2 3 2 4" xfId="14865" xr:uid="{43DFDF50-F498-4E8F-BD29-28358EC254F2}"/>
    <cellStyle name="Output 2 3 2 5" xfId="14866" xr:uid="{49AD11C0-EA3B-4B73-9A8F-3E8D9A9F114E}"/>
    <cellStyle name="Output 2 3 3" xfId="14867" xr:uid="{AD9F96F6-D0E0-440D-A5B9-9743724833FB}"/>
    <cellStyle name="Output 2 3 3 2" xfId="14868" xr:uid="{82FBA08F-7FE3-440C-A0F8-F4993B7CAAC5}"/>
    <cellStyle name="Output 2 3 3 2 2" xfId="14869" xr:uid="{4A2EA216-90F4-4E51-A993-A8C2563C68E3}"/>
    <cellStyle name="Output 2 3 3 2 3" xfId="14870" xr:uid="{CCF0B62E-7EE7-4F0C-BD90-FEE3B0B2ABD5}"/>
    <cellStyle name="Output 2 3 3 3" xfId="14871" xr:uid="{E301C135-BA75-4401-9D45-EDFE7054F0DE}"/>
    <cellStyle name="Output 2 3 3 4" xfId="14872" xr:uid="{25FA37A1-93C4-440B-9FAF-5E3FE6F8B1CD}"/>
    <cellStyle name="Output 2 3 4" xfId="14873" xr:uid="{F1B0D16E-43A6-46A3-8A08-407FB8333E83}"/>
    <cellStyle name="Output 2 3 4 2" xfId="14874" xr:uid="{A8D5B816-AE26-4EE8-907C-713CFB8FEE66}"/>
    <cellStyle name="Output 2 3 4 2 2" xfId="14875" xr:uid="{E97A5514-2B53-4752-96E0-304D24FC2F8C}"/>
    <cellStyle name="Output 2 3 4 2 3" xfId="14876" xr:uid="{D00DDF4B-3C0A-4A25-9FE3-846CD0E107CA}"/>
    <cellStyle name="Output 2 3 4 3" xfId="14877" xr:uid="{64ECC08B-EE5E-4B58-ADB1-6823ABBD6365}"/>
    <cellStyle name="Output 2 3 4 4" xfId="14878" xr:uid="{A7CA8021-A2B8-4A6A-96DF-E3A0ED1C147E}"/>
    <cellStyle name="Output 2 3 5" xfId="14879" xr:uid="{A57E5486-9D97-41A2-832A-A1B25AB80B85}"/>
    <cellStyle name="Output 2 3 6" xfId="14880" xr:uid="{3A211315-FDC1-45DD-A7EF-8AA7BC6AB63B}"/>
    <cellStyle name="Output 2 4" xfId="14881" xr:uid="{D952DE12-5C15-4A84-A942-FCE78245FFE8}"/>
    <cellStyle name="Output 2 4 2" xfId="14882" xr:uid="{0EB3A56F-B1E0-41F3-8E77-3AC75D8A7DCD}"/>
    <cellStyle name="Output 2 4 2 2" xfId="14883" xr:uid="{E08E0F08-82F0-49F8-BF31-EE6D000C7EDB}"/>
    <cellStyle name="Output 2 4 2 2 2" xfId="14884" xr:uid="{EED26D78-318E-4D49-A85B-560AD0DF3478}"/>
    <cellStyle name="Output 2 4 2 2 3" xfId="14885" xr:uid="{10D351BF-CE71-40AD-B999-6FDB4ED56B6F}"/>
    <cellStyle name="Output 2 4 2 3" xfId="14886" xr:uid="{A1558D74-C825-4E75-B2A2-5E76485C7C88}"/>
    <cellStyle name="Output 2 4 2 4" xfId="14887" xr:uid="{A26EBE0D-7A07-4CCB-9633-ABAEA70D02BE}"/>
    <cellStyle name="Output 2 4 3" xfId="14888" xr:uid="{7969828C-FCE1-437D-9EC4-7339D3D705E5}"/>
    <cellStyle name="Output 2 4 3 2" xfId="14889" xr:uid="{8F04998E-8683-458C-81F0-FFB4CE213B6F}"/>
    <cellStyle name="Output 2 4 3 2 2" xfId="14890" xr:uid="{07164E07-D965-4B63-BDE2-72D67F9A062F}"/>
    <cellStyle name="Output 2 4 3 2 3" xfId="14891" xr:uid="{E7E01AAA-392E-4223-9B2E-C3242B0F9900}"/>
    <cellStyle name="Output 2 4 3 3" xfId="14892" xr:uid="{B4B4D817-F291-421F-B667-7C52204B43AF}"/>
    <cellStyle name="Output 2 4 3 4" xfId="14893" xr:uid="{9909A013-E36A-4790-AB53-4EDAA34A22D6}"/>
    <cellStyle name="Output 2 4 4" xfId="14894" xr:uid="{7FBDE6DE-0274-4741-B71E-E8257DF41728}"/>
    <cellStyle name="Output 2 4 5" xfId="14895" xr:uid="{D8154FCD-21AF-465B-A155-BAC88B80F1F1}"/>
    <cellStyle name="Output 2 5" xfId="14896" xr:uid="{4CFBA18E-E859-498B-93D0-F4C3B051D8DE}"/>
    <cellStyle name="Output 2 5 2" xfId="14897" xr:uid="{A204D1F2-3C5D-4A0E-9E91-51CE26573492}"/>
    <cellStyle name="Output 2 5 2 2" xfId="14898" xr:uid="{1131CEB9-812F-454A-99C3-0A233AD344A5}"/>
    <cellStyle name="Output 2 5 2 3" xfId="14899" xr:uid="{26A7B64F-A2C2-4EE6-B087-B03857C39438}"/>
    <cellStyle name="Output 2 5 3" xfId="14900" xr:uid="{7A7D8925-B2C0-4FA2-A6C5-1FAC6BEBE9C9}"/>
    <cellStyle name="Output 2 5 4" xfId="14901" xr:uid="{96A48F55-6A58-4205-8AFA-B8FB0C278F7E}"/>
    <cellStyle name="Output 2 6" xfId="14902" xr:uid="{B015256D-4951-47B7-96AE-E98DA92FE3D9}"/>
    <cellStyle name="Output 2 6 2" xfId="14903" xr:uid="{DC0195C2-5E16-402B-83C4-1BF654994FCC}"/>
    <cellStyle name="Output 2 6 2 2" xfId="14904" xr:uid="{FA7A1294-C259-4701-A6BD-69B4141E8905}"/>
    <cellStyle name="Output 2 6 2 3" xfId="14905" xr:uid="{F2E69192-77FE-4153-87AA-8D80B33A39C4}"/>
    <cellStyle name="Output 2 6 3" xfId="14906" xr:uid="{6CCCDA28-7780-4F3D-AAA3-61330E286419}"/>
    <cellStyle name="Output 2 6 4" xfId="14907" xr:uid="{DE957F01-6B97-45BC-93BA-3B4CB2913B26}"/>
    <cellStyle name="Output 2 7" xfId="14908" xr:uid="{E730E3F4-6509-43DB-9D62-0803D8A26E7A}"/>
    <cellStyle name="Output 2 8" xfId="14909" xr:uid="{3344F32F-9C73-421E-A293-027FE3898A53}"/>
    <cellStyle name="Output 3" xfId="14910" xr:uid="{64A0DEE8-4965-4B4A-8AE3-FF9536FD4A9D}"/>
    <cellStyle name="Output 3 2" xfId="14911" xr:uid="{867C907E-48B6-43EA-BFE2-C375B81D8304}"/>
    <cellStyle name="Output 3 2 2" xfId="14912" xr:uid="{B344FD76-A9F3-479C-95C3-3130174DE6D6}"/>
    <cellStyle name="Output 3 2 2 2" xfId="14913" xr:uid="{9492FA45-D87D-4207-BD67-5839CDC5B529}"/>
    <cellStyle name="Output 3 2 2 2 2" xfId="14914" xr:uid="{BAF586AA-F692-49FC-B3C7-89CE72EE29C7}"/>
    <cellStyle name="Output 3 2 2 2 2 2" xfId="14915" xr:uid="{9441C9B1-1FFA-4874-9FFB-8381CE47BBDE}"/>
    <cellStyle name="Output 3 2 2 2 2 3" xfId="14916" xr:uid="{66B1A049-9A3A-42A6-8CEB-6317F1E827A8}"/>
    <cellStyle name="Output 3 2 2 2 3" xfId="14917" xr:uid="{C5DFE3D7-B1A6-4D83-AC30-8BB714671CBE}"/>
    <cellStyle name="Output 3 2 2 2 4" xfId="14918" xr:uid="{8CB89C92-62F6-4B4B-AFCA-429733D68863}"/>
    <cellStyle name="Output 3 2 2 3" xfId="14919" xr:uid="{FC8C652C-E28B-4F93-A8AF-8441E901205B}"/>
    <cellStyle name="Output 3 2 2 3 2" xfId="14920" xr:uid="{613EA0FB-2303-47C2-A265-D9EB862CC818}"/>
    <cellStyle name="Output 3 2 2 3 2 2" xfId="14921" xr:uid="{8D026C9B-1B07-4EAC-AC47-BF14F5774E54}"/>
    <cellStyle name="Output 3 2 2 3 2 3" xfId="14922" xr:uid="{E36BDC89-80DA-4327-AE30-73CB92291135}"/>
    <cellStyle name="Output 3 2 2 3 3" xfId="14923" xr:uid="{98D8DA91-FAF3-4AA5-8C7C-80679E7F6465}"/>
    <cellStyle name="Output 3 2 2 3 4" xfId="14924" xr:uid="{E56484DB-5E9C-4E0F-8970-09895557C533}"/>
    <cellStyle name="Output 3 2 2 4" xfId="14925" xr:uid="{420A1F4A-61AD-4CC7-A85D-FDF5FFA879FC}"/>
    <cellStyle name="Output 3 2 2 5" xfId="14926" xr:uid="{B66E5C18-A400-42D5-8308-4BCE4430AC96}"/>
    <cellStyle name="Output 3 2 3" xfId="14927" xr:uid="{DE613C82-4F0E-4D5C-AD06-BB2FF07B8600}"/>
    <cellStyle name="Output 3 2 3 2" xfId="14928" xr:uid="{6F3591BF-5A59-4890-B0B7-865819CAEE4C}"/>
    <cellStyle name="Output 3 2 3 2 2" xfId="14929" xr:uid="{1B475E05-17F8-498B-875C-6AB26498B8C8}"/>
    <cellStyle name="Output 3 2 3 2 3" xfId="14930" xr:uid="{996E0BFC-CDD3-4175-A716-F0E978A83EC3}"/>
    <cellStyle name="Output 3 2 3 3" xfId="14931" xr:uid="{C448D06A-CA40-44FB-A77E-99813C0339AF}"/>
    <cellStyle name="Output 3 2 3 4" xfId="14932" xr:uid="{130D91C1-C769-4428-9A72-26ABD29F9D77}"/>
    <cellStyle name="Output 3 2 4" xfId="14933" xr:uid="{B39F3B60-6D49-4401-AA56-C28AA6C1B806}"/>
    <cellStyle name="Output 3 2 4 2" xfId="14934" xr:uid="{33E149DC-F731-4AB3-AA9E-CB08635B1F11}"/>
    <cellStyle name="Output 3 2 4 2 2" xfId="14935" xr:uid="{B6DABB25-F029-48C7-B76E-C40405502266}"/>
    <cellStyle name="Output 3 2 4 2 3" xfId="14936" xr:uid="{98FBB0C8-3165-467C-BC94-00A9F98040FE}"/>
    <cellStyle name="Output 3 2 4 3" xfId="14937" xr:uid="{97A9C878-83E9-4671-AC55-E3ABDF96C682}"/>
    <cellStyle name="Output 3 2 4 4" xfId="14938" xr:uid="{9153C1BA-A749-4DF1-8694-805958B276A7}"/>
    <cellStyle name="Output 3 2 5" xfId="14939" xr:uid="{9CAB19B5-6DC1-483B-A1FB-1D3C6983CC2D}"/>
    <cellStyle name="Output 3 2 6" xfId="14940" xr:uid="{65284F06-F25F-4A6C-BA89-0662432F0468}"/>
    <cellStyle name="Output 3 3" xfId="14941" xr:uid="{1F3B5AC1-DC8B-4A25-A99A-084E0FC6DCD2}"/>
    <cellStyle name="Output 3 3 2" xfId="14942" xr:uid="{05FD4009-997E-4F38-B34E-A39BC0951845}"/>
    <cellStyle name="Output 3 3 2 2" xfId="14943" xr:uid="{B7081F2E-3B61-4BC4-9E83-4262ACC8015C}"/>
    <cellStyle name="Output 3 3 2 2 2" xfId="14944" xr:uid="{9CE73BED-DD7B-49B7-990E-717046745AA5}"/>
    <cellStyle name="Output 3 3 2 2 3" xfId="14945" xr:uid="{120F0CD6-2D7A-4E93-BA9E-1CE4A1B2ADCB}"/>
    <cellStyle name="Output 3 3 2 3" xfId="14946" xr:uid="{4ECCD5DD-098C-44A7-8378-6B4706723B0E}"/>
    <cellStyle name="Output 3 3 2 4" xfId="14947" xr:uid="{42B2D41F-0EC1-4469-B05E-1B8264EE4975}"/>
    <cellStyle name="Output 3 3 3" xfId="14948" xr:uid="{52A1F7E4-209E-41CA-B377-54407B786B5C}"/>
    <cellStyle name="Output 3 3 3 2" xfId="14949" xr:uid="{38C5CF20-798F-4967-A303-F8CABC58B287}"/>
    <cellStyle name="Output 3 3 3 2 2" xfId="14950" xr:uid="{38497C6B-DD37-453A-9809-5805E70D04BE}"/>
    <cellStyle name="Output 3 3 3 2 3" xfId="14951" xr:uid="{275F54E5-C768-4AA0-8170-906B3B292385}"/>
    <cellStyle name="Output 3 3 3 3" xfId="14952" xr:uid="{887C4526-E068-45D5-B695-85A892AE75A9}"/>
    <cellStyle name="Output 3 3 3 4" xfId="14953" xr:uid="{9CB81C50-EF03-4DB1-A95B-988B19E364DC}"/>
    <cellStyle name="Output 3 3 4" xfId="14954" xr:uid="{773B8737-6C23-45BD-A449-9520E6369FC6}"/>
    <cellStyle name="Output 3 3 5" xfId="14955" xr:uid="{CC9D5796-17B5-4809-8856-0C96AE144CD8}"/>
    <cellStyle name="Output 3 4" xfId="14956" xr:uid="{BA7F5DA8-09CA-4C01-BE92-0E05C7363FED}"/>
    <cellStyle name="Output 3 4 2" xfId="14957" xr:uid="{7C4B2ACC-F780-4B0C-BE1A-02EE8559933C}"/>
    <cellStyle name="Output 3 4 2 2" xfId="14958" xr:uid="{BC7F7191-4986-4F51-B27C-6E6BD6F4F3C3}"/>
    <cellStyle name="Output 3 4 2 3" xfId="14959" xr:uid="{02C6D78A-F211-4AFE-AD6F-1CEE19A7F6DB}"/>
    <cellStyle name="Output 3 4 3" xfId="14960" xr:uid="{E436FFC0-6103-4663-921F-55B4DB87ADF9}"/>
    <cellStyle name="Output 3 4 4" xfId="14961" xr:uid="{539A6B86-D406-492E-B1B5-41C989BD8B18}"/>
    <cellStyle name="Output 3 5" xfId="14962" xr:uid="{CC0F7EC1-2463-4524-8E7F-CC9584F75EA3}"/>
    <cellStyle name="Output 3 5 2" xfId="14963" xr:uid="{3E08DA51-D2D4-462D-8E62-282874BE57B9}"/>
    <cellStyle name="Output 3 5 2 2" xfId="14964" xr:uid="{AE926298-4DCD-4A08-A65F-C7A950672FA6}"/>
    <cellStyle name="Output 3 5 2 3" xfId="14965" xr:uid="{5D84807C-DD87-415B-8A53-3941787B5B0E}"/>
    <cellStyle name="Output 3 5 3" xfId="14966" xr:uid="{C93B3677-B5A6-4D76-9F87-A8BD6F606C54}"/>
    <cellStyle name="Output 3 5 4" xfId="14967" xr:uid="{073F4186-C77E-4C9A-BF5E-96A882040CC0}"/>
    <cellStyle name="Output 3 6" xfId="14968" xr:uid="{466FE7CF-CDCE-4920-AE65-5DF4CED39A26}"/>
    <cellStyle name="Output 3 7" xfId="14969" xr:uid="{BB653364-E004-487B-BA5A-7338DDDEEEAC}"/>
    <cellStyle name="Output 4" xfId="14970" xr:uid="{93A56935-65AE-465D-B3E4-DB6270217945}"/>
    <cellStyle name="Output 4 2" xfId="14971" xr:uid="{E0DE2442-0B93-4F73-A0B4-CE813ED2744C}"/>
    <cellStyle name="Output 4 2 2" xfId="14972" xr:uid="{C700690D-5ABD-4FED-ADF8-70D5A3EEF1B5}"/>
    <cellStyle name="Output 4 2 2 2" xfId="14973" xr:uid="{0F11865B-A79A-48BC-B66A-D34F9EB0ECAF}"/>
    <cellStyle name="Output 4 2 2 2 2" xfId="14974" xr:uid="{A546C78B-AA00-4247-AF7C-6D4E528BDC86}"/>
    <cellStyle name="Output 4 2 2 2 3" xfId="14975" xr:uid="{5841CA05-4047-4B9B-8824-45809A4DFD4A}"/>
    <cellStyle name="Output 4 2 2 3" xfId="14976" xr:uid="{B1B8FA5F-49F5-4137-8453-BED7412084E0}"/>
    <cellStyle name="Output 4 2 2 4" xfId="14977" xr:uid="{528DCB03-1CA0-4141-86C6-E06EB4C402F4}"/>
    <cellStyle name="Output 4 2 3" xfId="14978" xr:uid="{4525EDA6-54B7-49A6-AFBC-E30F51C9208C}"/>
    <cellStyle name="Output 4 2 3 2" xfId="14979" xr:uid="{23E59363-B5F5-44C3-8387-C3B4E5F798C4}"/>
    <cellStyle name="Output 4 2 3 2 2" xfId="14980" xr:uid="{5597DFB2-87B8-4735-AF56-FDDB14434F30}"/>
    <cellStyle name="Output 4 2 3 2 3" xfId="14981" xr:uid="{13F00769-526B-4ECD-9521-C061619BC42B}"/>
    <cellStyle name="Output 4 2 3 3" xfId="14982" xr:uid="{6281205A-3A03-407B-BB34-484AE635A81D}"/>
    <cellStyle name="Output 4 2 3 4" xfId="14983" xr:uid="{F4329CFB-3183-4164-9B7A-1268162A4516}"/>
    <cellStyle name="Output 4 2 4" xfId="14984" xr:uid="{D3814A80-D6B7-4E9A-AD16-A5F236594D3E}"/>
    <cellStyle name="Output 4 2 5" xfId="14985" xr:uid="{01E84D5A-5471-47B9-9669-01D40F147211}"/>
    <cellStyle name="Output 4 3" xfId="14986" xr:uid="{7382B2BE-653A-4E9B-9A19-CD5EBB3E3F1D}"/>
    <cellStyle name="Output 4 3 2" xfId="14987" xr:uid="{C117434D-B140-4F91-96B9-DE53B882FFA6}"/>
    <cellStyle name="Output 4 3 2 2" xfId="14988" xr:uid="{062D2167-30F5-4A31-904F-073D42D5C6D5}"/>
    <cellStyle name="Output 4 3 2 3" xfId="14989" xr:uid="{B54424DB-2593-4D80-BC55-F2C1D0ADA9A1}"/>
    <cellStyle name="Output 4 3 3" xfId="14990" xr:uid="{86D00F91-F8D5-4C20-9E19-A227FFB239BB}"/>
    <cellStyle name="Output 4 3 4" xfId="14991" xr:uid="{5D29BD25-32C0-48D9-95EB-847DA60E2369}"/>
    <cellStyle name="Output 4 4" xfId="14992" xr:uid="{606D0362-C52E-4EC6-9FB2-15205A7B257F}"/>
    <cellStyle name="Output 4 4 2" xfId="14993" xr:uid="{8045E601-1A42-45A0-AD7C-0498F12CC6AC}"/>
    <cellStyle name="Output 4 4 2 2" xfId="14994" xr:uid="{151894B1-44A9-4E53-AC91-EFA8F8FA46F5}"/>
    <cellStyle name="Output 4 4 2 3" xfId="14995" xr:uid="{FE993325-F9A7-45F8-B0CF-BD5E19100B43}"/>
    <cellStyle name="Output 4 4 3" xfId="14996" xr:uid="{0D1C9C3F-A827-4594-A56B-2CF35EBBCA23}"/>
    <cellStyle name="Output 4 4 4" xfId="14997" xr:uid="{CA40BBAF-7F97-44F1-B370-ACD96BD82FA3}"/>
    <cellStyle name="Output 4 5" xfId="14998" xr:uid="{4F0A7984-8F86-4572-ADCC-30202C463BAC}"/>
    <cellStyle name="Output 4 6" xfId="14999" xr:uid="{544FC81B-EC45-4B2A-9B21-A6A99AEF5FC9}"/>
    <cellStyle name="Output 5" xfId="15000" xr:uid="{9513D155-F82D-41F9-A001-9041E78181AD}"/>
    <cellStyle name="Output 5 2" xfId="15001" xr:uid="{E7734CDF-CEB2-456F-BBFB-1A98667F7B98}"/>
    <cellStyle name="Output 5 2 2" xfId="15002" xr:uid="{85E643B6-3223-43F4-B6A5-20CD2AF5BA06}"/>
    <cellStyle name="Output 5 2 2 2" xfId="15003" xr:uid="{5CF6E9F3-8D9D-4EC8-9BF1-5E7373AE8510}"/>
    <cellStyle name="Output 5 2 2 3" xfId="15004" xr:uid="{D211DB57-BD4C-4A46-B444-2FDFCDD24A4C}"/>
    <cellStyle name="Output 5 2 3" xfId="15005" xr:uid="{A711590C-1079-4FCB-979C-DDEC741B2134}"/>
    <cellStyle name="Output 5 2 4" xfId="15006" xr:uid="{E357B285-B908-4B82-B6B7-E88DC3D39B1A}"/>
    <cellStyle name="Output 5 3" xfId="15007" xr:uid="{E624F92F-AB0A-4EBD-8FDD-DDC77B41DE0E}"/>
    <cellStyle name="Output 5 3 2" xfId="15008" xr:uid="{82BA0838-523B-4CA4-948B-AB6EF41D10FA}"/>
    <cellStyle name="Output 5 3 2 2" xfId="15009" xr:uid="{6D224017-13DA-48D3-9A18-BA1BBF7A980D}"/>
    <cellStyle name="Output 5 3 2 3" xfId="15010" xr:uid="{4CD586AE-5FE5-4D37-BC2B-3BFFF5FAEEFB}"/>
    <cellStyle name="Output 5 3 3" xfId="15011" xr:uid="{8109DB7C-0864-49B5-B994-B124C89BFF4B}"/>
    <cellStyle name="Output 5 3 4" xfId="15012" xr:uid="{6F0C090C-0589-4CE0-B115-01E2D0B73541}"/>
    <cellStyle name="Output 5 4" xfId="15013" xr:uid="{8595338A-9F0F-48DA-BAD8-0DBB4CE2D8DC}"/>
    <cellStyle name="Output 5 5" xfId="15014" xr:uid="{FDF12A8A-74D0-4F52-B4E7-AEE113B75FF8}"/>
    <cellStyle name="Output 6" xfId="15015" xr:uid="{90A7D4E4-A1AC-489E-B31B-9D39BEC43D50}"/>
    <cellStyle name="Output 6 2" xfId="15016" xr:uid="{9E6C7AB1-5AA3-4A85-81DC-0F2349331859}"/>
    <cellStyle name="Output 6 2 2" xfId="15017" xr:uid="{82467469-7C8C-4852-A7E8-966F8878C576}"/>
    <cellStyle name="Output 6 2 3" xfId="15018" xr:uid="{31F3D33A-335B-4C05-AF40-F9E1D5498641}"/>
    <cellStyle name="Output 6 3" xfId="15019" xr:uid="{96B083E5-BA9F-4BCD-842A-480F58A0127D}"/>
    <cellStyle name="Output 6 4" xfId="15020" xr:uid="{AD9D2D57-B774-4127-9074-E0F30B6E5CE4}"/>
    <cellStyle name="Output 7" xfId="15021" xr:uid="{F1DA93A1-CB5A-4F7E-88AC-878E8A8BF8A6}"/>
    <cellStyle name="Output 7 2" xfId="15022" xr:uid="{36F3F2B9-FBB8-401B-8F70-FA0BAA34C08B}"/>
    <cellStyle name="Output 7 2 2" xfId="15023" xr:uid="{F53D7A35-F18E-496B-977C-B446226BE0FB}"/>
    <cellStyle name="Output 7 2 3" xfId="15024" xr:uid="{CACAD35D-204B-439D-BD78-1DC8A873C8ED}"/>
    <cellStyle name="Output 7 3" xfId="15025" xr:uid="{AA0B16E5-DC5C-498F-8293-9AE711BC5D85}"/>
    <cellStyle name="Output 7 4" xfId="15026" xr:uid="{926CDDD7-5EA4-43A3-A4E3-E6DDBABC7A64}"/>
    <cellStyle name="Output 8" xfId="15027" xr:uid="{3EB7E414-8803-4189-ACF1-A9A355D6E0A0}"/>
    <cellStyle name="Output Column Headings" xfId="1397" xr:uid="{83D2FA0D-83DF-42A0-81DD-BD5225F8323A}"/>
    <cellStyle name="Output Line Items" xfId="1398" xr:uid="{D7A02808-B3EA-4BDB-AAED-044DA264BE86}"/>
    <cellStyle name="Output Report Heading" xfId="1399" xr:uid="{E74B9B7A-8BB0-4789-9B0A-4CDEBFEC13FB}"/>
    <cellStyle name="Output Report Title" xfId="1400" xr:uid="{9B23B38F-0C16-4AF2-A4AA-9927406217EB}"/>
    <cellStyle name="OutputPlain" xfId="1401" xr:uid="{B95300D0-CE4E-4327-B01B-29F4FAC14A30}"/>
    <cellStyle name="Page Heading" xfId="1402" xr:uid="{78CE1FCC-8A7B-4222-A997-DA7E109D84C8}"/>
    <cellStyle name="Page Number" xfId="1403" xr:uid="{90CC8395-984A-46E8-B5E4-F196A6F8C076}"/>
    <cellStyle name="Page Number 2" xfId="15028" xr:uid="{C041BA78-9003-4A40-9A3E-BB14E114D683}"/>
    <cellStyle name="PageSubtitle" xfId="1404" xr:uid="{65EF9B9F-9705-4395-9862-67691E9F0E61}"/>
    <cellStyle name="PageTitle" xfId="1405" xr:uid="{30F5DFFA-E837-4859-8DB7-09E47E8E2B12}"/>
    <cellStyle name="PageTitle 2" xfId="1406" xr:uid="{B27B832F-B279-4DA0-B56E-4137CD12BE0B}"/>
    <cellStyle name="PageTitle 2 2" xfId="15029" xr:uid="{AE053B90-4335-487F-BE74-B103D3240FB3}"/>
    <cellStyle name="PageTitle 2 2 2" xfId="25857" xr:uid="{C5016A41-BDB1-4F1C-931E-DCEA162E7F09}"/>
    <cellStyle name="PageTitle 2 3" xfId="2151" xr:uid="{1686DAEE-FB10-41BD-99CD-4D3040CF8353}"/>
    <cellStyle name="PageTitle 3" xfId="15030" xr:uid="{3A3A2148-9378-446D-8166-89A449BADE57}"/>
    <cellStyle name="PageTitle 3 2" xfId="25858" xr:uid="{925D9BD8-0C27-4C97-996F-86EA760B259A}"/>
    <cellStyle name="PageTitle 4" xfId="2150" xr:uid="{9542BBB0-33F0-489C-96AD-A3271662F5B1}"/>
    <cellStyle name="PageTitleSub" xfId="1407" xr:uid="{53F84108-A68D-40FB-89A1-3E61A9ACB242}"/>
    <cellStyle name="Palatino" xfId="1408" xr:uid="{B231CF7D-E2B5-4E75-A5C2-1DE8030947C8}"/>
    <cellStyle name="pe" xfId="1409" xr:uid="{4F5E55EA-5CCF-47BD-9569-946287C6E801}"/>
    <cellStyle name="pe 2" xfId="1410" xr:uid="{463BD90B-A965-4639-A956-FB833627ACB7}"/>
    <cellStyle name="pe 2 2" xfId="1411" xr:uid="{CCFAEF24-933A-453F-B4E9-7AEC57676CEB}"/>
    <cellStyle name="pe 3" xfId="1412" xr:uid="{39941A68-39D3-448B-9280-F78AC943E2F7}"/>
    <cellStyle name="pe 3 2" xfId="1413" xr:uid="{4F5542B5-3EDC-49D5-B3B3-E74E2AA6BACF}"/>
    <cellStyle name="pe 4" xfId="1414" xr:uid="{F5DEB257-8A81-4D9D-83E2-DD69118052B9}"/>
    <cellStyle name="PEG" xfId="1415" xr:uid="{2FE1C855-1E73-44F2-8ADA-92CAC0859D64}"/>
    <cellStyle name="Per share data" xfId="1416" xr:uid="{306E9CE9-6A1A-4A1E-80C6-F75F1DF83215}"/>
    <cellStyle name="Percen - Estilo1" xfId="1417" xr:uid="{64499918-5EA7-44AB-9181-7E234429555B}"/>
    <cellStyle name="Percen_Main" xfId="1418" xr:uid="{62A079B5-42F8-4ADF-ABCA-76AD7B0C623A}"/>
    <cellStyle name="Percent (0)" xfId="15031" xr:uid="{5FF541DC-E279-47F6-9759-41E8744E680E}"/>
    <cellStyle name="Percent (0) 2" xfId="15032" xr:uid="{BE6EA25B-27B6-41A1-9166-F907D96E31C8}"/>
    <cellStyle name="Percent [0]" xfId="1419" xr:uid="{BE74DB89-FD34-4934-82DB-1586EF3EEC16}"/>
    <cellStyle name="Percent [1]" xfId="1420" xr:uid="{431DB3E7-2375-4954-8889-64E5B35AF7FF}"/>
    <cellStyle name="Percent [2]" xfId="1421" xr:uid="{477342A8-5205-4F75-BCB9-499E52D56FF0}"/>
    <cellStyle name="Percent [2] 2" xfId="1422" xr:uid="{682954AE-FB3B-4125-BBB7-29A52EF48197}"/>
    <cellStyle name="Percent [2] 2 2" xfId="1423" xr:uid="{3A77732C-3F44-4763-8D07-863B38BA375E}"/>
    <cellStyle name="Percent [2] 3" xfId="1424" xr:uid="{BE46F1BB-C2AB-45ED-9BAF-A2E5B18AE976}"/>
    <cellStyle name="Percent [2] 3 2" xfId="1425" xr:uid="{F6AF8E5E-9079-48EB-9364-28E2BB7C4443}"/>
    <cellStyle name="Percent [2] 4" xfId="1426" xr:uid="{2D36045E-3C35-4E00-B433-5AC4A6D86FAE}"/>
    <cellStyle name="Percent [2] U" xfId="1427" xr:uid="{4174AD2E-9104-4271-B73F-85839CD29184}"/>
    <cellStyle name="percent 1 decimal" xfId="1428" xr:uid="{830EEB7A-7DF3-4D11-A0BB-7CD6F35D3453}"/>
    <cellStyle name="Percent 10" xfId="1429" xr:uid="{93BA0F15-BCB3-47FB-9C3B-0A4A906E6CAE}"/>
    <cellStyle name="Percent 11" xfId="1430" xr:uid="{67CCEF12-2810-450B-B6AE-B039F7901411}"/>
    <cellStyle name="Percent 12" xfId="1431" xr:uid="{7174D4FB-2932-4D7E-BD43-ACB76339B8BC}"/>
    <cellStyle name="Percent 13" xfId="1432" xr:uid="{4067E38E-5EE0-42EA-B8CA-D85B371CBC70}"/>
    <cellStyle name="Percent 13 2" xfId="1433" xr:uid="{FEACF4E9-93E4-4E5A-B98C-499F803BFED4}"/>
    <cellStyle name="Percent 14" xfId="1434" xr:uid="{1A4CB1D9-32F1-4974-9115-6479644BF25A}"/>
    <cellStyle name="Percent 14 2" xfId="1435" xr:uid="{7CB48832-4122-4AD4-A7A0-6B4D3B96AC59}"/>
    <cellStyle name="Percent 15" xfId="1436" xr:uid="{3CA7A63D-821C-4768-8FD4-BEAA9C89B2A6}"/>
    <cellStyle name="Percent 15 2" xfId="1437" xr:uid="{3DF4BD5E-A00C-498F-8369-5925C5ED2428}"/>
    <cellStyle name="Percent 16" xfId="1438" xr:uid="{C9EAB0F0-7A69-41EE-A012-DD1D36076877}"/>
    <cellStyle name="Percent 16 2" xfId="1439" xr:uid="{843D1BEA-A95C-4FCD-83EF-2CFD61B2D926}"/>
    <cellStyle name="Percent 17" xfId="1440" xr:uid="{88BC3623-F42D-49FB-951D-2E88C40ED412}"/>
    <cellStyle name="Percent 17 2" xfId="1441" xr:uid="{F72D1A8A-9911-41D1-817A-2C6EA901CE24}"/>
    <cellStyle name="Percent 18" xfId="1442" xr:uid="{ECC9ACFA-E34E-4E96-A4F2-175043D6F525}"/>
    <cellStyle name="Percent 18 2" xfId="1443" xr:uid="{0393A57D-908B-4797-BDDC-B315ED47731E}"/>
    <cellStyle name="Percent 19" xfId="1444" xr:uid="{E765DCA0-4F61-4DA8-843C-397476EF7049}"/>
    <cellStyle name="Percent 19 2" xfId="1445" xr:uid="{C6705246-B917-4934-AC49-BE6F25FFE72F}"/>
    <cellStyle name="Percent 2" xfId="1446" xr:uid="{1BA2493C-0081-4D31-9EC8-F5E5A6B3CB75}"/>
    <cellStyle name="Percent 2 2" xfId="1447" xr:uid="{5E513D7F-1B5C-4AD5-97C0-A3A97480BA39}"/>
    <cellStyle name="Percent 2 2 2" xfId="1448" xr:uid="{521A992D-83FF-4023-89C1-1A8E5CEF4D9F}"/>
    <cellStyle name="Percent 2 3" xfId="1449" xr:uid="{A023A1C3-B5A3-49D9-B63C-F69012BC5D22}"/>
    <cellStyle name="Percent 2 3 2" xfId="1450" xr:uid="{DBF87407-1809-448A-9B33-FA4642F60641}"/>
    <cellStyle name="Percent 2 3 2 2" xfId="1451" xr:uid="{35F275D0-3BEC-4E59-8B9B-5CDD29719F63}"/>
    <cellStyle name="Percent 2 3 3" xfId="1452" xr:uid="{47640F5C-E3F3-472E-AC55-B3FBC87D671B}"/>
    <cellStyle name="Percent 2 4" xfId="1453" xr:uid="{6F772BA6-70CF-43B0-8FF4-9526FCC5EC2E}"/>
    <cellStyle name="percent 2 decimal" xfId="1454" xr:uid="{15BE1768-6E1D-49F4-BA24-BFC5D5220071}"/>
    <cellStyle name="Percent 20" xfId="1455" xr:uid="{D232D668-38DD-4AB4-928F-17CCF3F4A021}"/>
    <cellStyle name="Percent 20 2" xfId="1456" xr:uid="{13EDBAD0-EACA-447C-AF61-50E15BF8F788}"/>
    <cellStyle name="Percent 21" xfId="1457" xr:uid="{87C317E8-6BF0-44B4-8F6C-89E4D7FF05C0}"/>
    <cellStyle name="Percent 21 2" xfId="1458" xr:uid="{9220E666-C495-4E14-93AC-ED343A8FE437}"/>
    <cellStyle name="Percent 22" xfId="1459" xr:uid="{4C157B79-208D-4F0F-A757-29B71504D76B}"/>
    <cellStyle name="Percent 22 2" xfId="1460" xr:uid="{A113A156-7231-4330-B33C-F72546EE7637}"/>
    <cellStyle name="Percent 23" xfId="15033" xr:uid="{DD1E34D0-B4DF-4463-9370-FAD55BAAA478}"/>
    <cellStyle name="Percent 24" xfId="15034" xr:uid="{C41AF843-C5F8-4633-B169-6F2E96216EF0}"/>
    <cellStyle name="Percent 25" xfId="15035" xr:uid="{875CC606-EB45-40B4-A237-F08300060542}"/>
    <cellStyle name="Percent 26" xfId="15036" xr:uid="{5C402834-C428-46D6-8702-A52746A94EA2}"/>
    <cellStyle name="Percent 27" xfId="15037" xr:uid="{B8557A94-2240-46A3-AEB1-7D119D8DF77D}"/>
    <cellStyle name="Percent 28" xfId="15038" xr:uid="{C8FD4689-DCB9-440F-A742-701D3800E211}"/>
    <cellStyle name="Percent 29" xfId="15039" xr:uid="{DBED79D7-2779-45DB-8DCB-B8ACDB65E32D}"/>
    <cellStyle name="Percent 3" xfId="1461" xr:uid="{E8144C2B-004C-489E-BE58-3F0174D052E9}"/>
    <cellStyle name="Percent 3 2" xfId="1462" xr:uid="{D3CD50B7-EBBD-4D45-8AFC-67157E4D7E9A}"/>
    <cellStyle name="Percent 3 2 2" xfId="1463" xr:uid="{4643E680-DC60-4AF4-B2C4-2D8D2636463C}"/>
    <cellStyle name="Percent 3 3" xfId="1464" xr:uid="{772C0D11-2B5E-4957-9B9D-EFCA1754D254}"/>
    <cellStyle name="Percent 3 4" xfId="1465" xr:uid="{7093BA01-3A05-4DCB-BD96-5C8576D1C699}"/>
    <cellStyle name="Percent 4" xfId="1466" xr:uid="{FC12A3D5-8050-45FA-8297-843282A4ED23}"/>
    <cellStyle name="Percent 4 2" xfId="1467" xr:uid="{5623D02C-5C98-4715-AF8D-7DD80787B25E}"/>
    <cellStyle name="Percent 4 2 2" xfId="1468" xr:uid="{E29752E6-8905-4851-B2B7-48E82D3A1784}"/>
    <cellStyle name="Percent 5" xfId="1469" xr:uid="{B1229FB4-8A8B-4680-88B5-037D7775F1E0}"/>
    <cellStyle name="Percent 6" xfId="1470" xr:uid="{E5958AF2-E759-4472-8239-81739A03F445}"/>
    <cellStyle name="Percent 7" xfId="1471" xr:uid="{83327AB2-7709-48EA-B0BE-7C910981D978}"/>
    <cellStyle name="Percent 8" xfId="1472" xr:uid="{56F51F05-D6F9-4C6F-98EB-CEB09AE6A322}"/>
    <cellStyle name="Percent 9" xfId="1473" xr:uid="{7378BE27-7ED9-4E5D-9019-867E6ADAA2A1}"/>
    <cellStyle name="percent no decimal" xfId="1474" xr:uid="{7B8B11C2-F221-42D6-BC85-6042EE94EB7C}"/>
    <cellStyle name="Percent0" xfId="1475" xr:uid="{3A8DC94D-97D3-4666-8191-B334D26485A4}"/>
    <cellStyle name="Percent1" xfId="1476" xr:uid="{B3BAD5AD-473F-47FC-AA6C-B2F9D4EAD8D3}"/>
    <cellStyle name="Percent1 2" xfId="1477" xr:uid="{3582819D-D94B-46DA-9830-5DE7B256E1AF}"/>
    <cellStyle name="Percentage" xfId="1478" xr:uid="{906A4913-C0D6-4003-92F6-29D9CFA85732}"/>
    <cellStyle name="Percentage 2" xfId="15040" xr:uid="{AA2674DE-781B-4577-B925-6C73235CC0A5}"/>
    <cellStyle name="Percentual" xfId="1479" xr:uid="{C7AF47B9-EF67-454F-9F9F-410F64328FE0}"/>
    <cellStyle name="Percentual 2" xfId="15041" xr:uid="{ABDC5372-4812-4958-A17A-FEB93F0904CB}"/>
    <cellStyle name="Percentual[2]" xfId="1480" xr:uid="{2D643C9E-0D3A-44E4-8636-5CADA29AD8D7}"/>
    <cellStyle name="Percentual[2] 2" xfId="15042" xr:uid="{A4D050E0-6011-498A-B9B6-5F3DD71B4B18}"/>
    <cellStyle name="Percentual[2] 3" xfId="15043" xr:uid="{F1367432-68F0-4A94-90BC-67AC06B98E0B}"/>
    <cellStyle name="Ponto" xfId="15044" xr:uid="{D7085393-F835-49FA-BB7F-F9C707DB2D67}"/>
    <cellStyle name="Porcentagem" xfId="3" builtinId="5"/>
    <cellStyle name="Porcentagem 10" xfId="1481" xr:uid="{6FDFED42-5A3E-456F-986E-B8B5DAE8A4AE}"/>
    <cellStyle name="Porcentagem 10 2" xfId="15045" xr:uid="{1EA88358-56D7-4993-9235-E8DE2FA51440}"/>
    <cellStyle name="Porcentagem 11" xfId="1482" xr:uid="{8C78F931-7AFD-4A86-B78E-8056629C0C38}"/>
    <cellStyle name="Porcentagem 11 2" xfId="15046" xr:uid="{509F8DD6-68DC-4F75-ADCA-72B820CD2CB5}"/>
    <cellStyle name="Porcentagem 12" xfId="1483" xr:uid="{8EEF6DF5-A575-4164-A7D5-01C298207BE3}"/>
    <cellStyle name="Porcentagem 12 2" xfId="15047" xr:uid="{4DF82327-5F64-4419-BF49-B42844604160}"/>
    <cellStyle name="Porcentagem 12 3" xfId="15048" xr:uid="{8397F0AE-5844-46C8-8BB0-0E7946B45AED}"/>
    <cellStyle name="Porcentagem 12 4" xfId="15049" xr:uid="{728A76E8-E688-4AA3-A447-1BFAEDBA4500}"/>
    <cellStyle name="Porcentagem 13" xfId="15050" xr:uid="{47A1B3AE-BC20-459D-918B-FD7C562DE1F4}"/>
    <cellStyle name="Porcentagem 13 2" xfId="15051" xr:uid="{55EDDBC9-A5EA-4B21-922D-EACA97333B53}"/>
    <cellStyle name="Porcentagem 13 3" xfId="15052" xr:uid="{1311F58A-B47C-49EB-91D1-7E87F19CA028}"/>
    <cellStyle name="Porcentagem 14" xfId="15053" xr:uid="{A4A64335-C07B-4B70-9ECE-4A83E5E91E7F}"/>
    <cellStyle name="Porcentagem 14 2" xfId="15054" xr:uid="{A6971810-55D1-47C6-8249-2BA34200AC4F}"/>
    <cellStyle name="Porcentagem 15" xfId="15055" xr:uid="{63B9281E-8EE9-4E64-83F0-A8DEF8FF80A6}"/>
    <cellStyle name="Porcentagem 16" xfId="15056" xr:uid="{AC7F7ACB-22B4-4807-8FC5-BB7BF5440A7A}"/>
    <cellStyle name="Porcentagem 17" xfId="15057" xr:uid="{8132637C-B705-432A-A8D8-39BC8A1D80CC}"/>
    <cellStyle name="Porcentagem 18" xfId="25855" xr:uid="{BADFD4EA-0E62-4C2D-AE79-9D9AEB28535E}"/>
    <cellStyle name="Porcentagem 2" xfId="10" xr:uid="{7668DBAF-4AF6-493C-9E34-EEF5A3C73D75}"/>
    <cellStyle name="Porcentagem 2 10" xfId="15058" xr:uid="{21A0F97C-DD3A-46B7-8088-9417AF88C083}"/>
    <cellStyle name="Porcentagem 2 11" xfId="15059" xr:uid="{61A8AFBC-FF15-4DDC-84F7-8E264036A5E3}"/>
    <cellStyle name="Porcentagem 2 12" xfId="15060" xr:uid="{7FB07FF8-E163-44FB-8237-64A858C20FC6}"/>
    <cellStyle name="Porcentagem 2 13" xfId="15061" xr:uid="{C147930C-AAC7-4DE7-B430-1EFCDE69A6DC}"/>
    <cellStyle name="Porcentagem 2 14" xfId="15062" xr:uid="{56AB684E-4451-4C86-AA1A-ED418E5B1BED}"/>
    <cellStyle name="Porcentagem 2 15" xfId="15063" xr:uid="{ACFEF46E-F504-46DF-895E-461BD4AA26B4}"/>
    <cellStyle name="Porcentagem 2 16" xfId="15064" xr:uid="{397889F7-A1FC-49BD-81AB-F0DF14E8CF9C}"/>
    <cellStyle name="Porcentagem 2 17" xfId="15065" xr:uid="{ABDC57F7-ED4D-4FE8-B38C-6869879942BD}"/>
    <cellStyle name="Porcentagem 2 18" xfId="15066" xr:uid="{9B72EC4A-F810-4FFB-AA6E-217A175CF42B}"/>
    <cellStyle name="Porcentagem 2 19" xfId="15067" xr:uid="{0BE03BB1-9695-4BE4-810E-4E8B35FABA67}"/>
    <cellStyle name="Porcentagem 2 2" xfId="1484" xr:uid="{BFB58A79-8F1D-469A-8880-027F803FD9D7}"/>
    <cellStyle name="Porcentagem 2 2 10" xfId="1485" xr:uid="{9C571103-0599-4C25-AAD8-156541A9089C}"/>
    <cellStyle name="Porcentagem 2 2 11" xfId="1486" xr:uid="{F931E5EC-0583-4488-B26B-26229DC9ADFB}"/>
    <cellStyle name="Porcentagem 2 2 12" xfId="15068" xr:uid="{916DC027-879E-4023-8570-078792096940}"/>
    <cellStyle name="Porcentagem 2 2 13" xfId="15069" xr:uid="{C0CE2B9B-A858-4489-82B8-F66393970481}"/>
    <cellStyle name="Porcentagem 2 2 2" xfId="1487" xr:uid="{1617B350-878B-4271-9BC6-AE9DC7AE4E5B}"/>
    <cellStyle name="Porcentagem 2 2 2 2" xfId="15070" xr:uid="{7C6EABE5-5A7F-42FC-BCE2-93C3D5A413D6}"/>
    <cellStyle name="Porcentagem 2 2 2 3" xfId="15071" xr:uid="{D7723680-B9DE-445C-B95E-534436529531}"/>
    <cellStyle name="Porcentagem 2 2 2 4" xfId="15072" xr:uid="{E8272B44-32B3-465A-8ECB-F6AE0D9A82E5}"/>
    <cellStyle name="Porcentagem 2 2 2 5" xfId="15073" xr:uid="{7A919CAE-C368-4282-8287-202AA02C005E}"/>
    <cellStyle name="Porcentagem 2 2 2 6" xfId="15074" xr:uid="{860E4EAE-711F-4D9C-9A6B-A756B4DB2854}"/>
    <cellStyle name="Porcentagem 2 2 3" xfId="1488" xr:uid="{114CCA11-F7D2-404B-8411-F547B837F512}"/>
    <cellStyle name="Porcentagem 2 2 4" xfId="1489" xr:uid="{2A08E79A-53A9-4793-833C-7AA5378B5D50}"/>
    <cellStyle name="Porcentagem 2 2 5" xfId="1490" xr:uid="{84D72521-60A4-41D1-B07B-646983B218E5}"/>
    <cellStyle name="Porcentagem 2 2 6" xfId="1491" xr:uid="{E53B7A04-2549-4A71-8F64-E6F47732C1CD}"/>
    <cellStyle name="Porcentagem 2 2 7" xfId="1492" xr:uid="{D956D262-617B-4A0D-B24B-A454EAE913EC}"/>
    <cellStyle name="Porcentagem 2 2 8" xfId="1493" xr:uid="{A3F710ED-87C3-4972-9148-8308E1384A8C}"/>
    <cellStyle name="Porcentagem 2 2 9" xfId="1494" xr:uid="{3E45BD7D-5DFD-41B1-8704-0D32DA005023}"/>
    <cellStyle name="Porcentagem 2 20" xfId="15075" xr:uid="{0505492F-3F5E-424C-8D01-16C8186A5DBB}"/>
    <cellStyle name="Porcentagem 2 21" xfId="15076" xr:uid="{A9225F4E-500A-4D6B-B8F3-1A075C779DC3}"/>
    <cellStyle name="Porcentagem 2 22" xfId="15077" xr:uid="{CE875AEC-4A4E-4B63-BB89-C44E5C4636EC}"/>
    <cellStyle name="Porcentagem 2 23" xfId="15078" xr:uid="{1A341803-5DBF-4B49-A854-352971A344E3}"/>
    <cellStyle name="Porcentagem 2 24" xfId="15079" xr:uid="{50EF8097-65F7-41A8-9FC6-ED6A88DFC863}"/>
    <cellStyle name="Porcentagem 2 25" xfId="15080" xr:uid="{7331AE14-A0E1-44A4-B02E-A67A7D4B78F9}"/>
    <cellStyle name="Porcentagem 2 26" xfId="15081" xr:uid="{8C5D6DF1-D720-4F9A-AB3D-69938B12A977}"/>
    <cellStyle name="Porcentagem 2 27" xfId="15082" xr:uid="{E36BBFB5-4C45-46FB-A9F0-DC459620A8B0}"/>
    <cellStyle name="Porcentagem 2 28" xfId="15083" xr:uid="{39CEB182-32F6-4298-863A-3AA84D521990}"/>
    <cellStyle name="Porcentagem 2 29" xfId="15084" xr:uid="{A5FA1E6A-508D-452C-8652-D9A5C7161343}"/>
    <cellStyle name="Porcentagem 2 3" xfId="1495" xr:uid="{D4638295-C3E8-481D-8E09-AAB1C4214782}"/>
    <cellStyle name="Porcentagem 2 3 2" xfId="1496" xr:uid="{17517873-C8C5-4C53-8988-FD85E3709B34}"/>
    <cellStyle name="Porcentagem 2 3 2 2" xfId="15085" xr:uid="{A63C2E29-A23D-43B0-95B3-563F12CE31C8}"/>
    <cellStyle name="Porcentagem 2 3 2 3" xfId="15086" xr:uid="{61A7B96A-F251-4618-A049-3A5555848E6E}"/>
    <cellStyle name="Porcentagem 2 30" xfId="15087" xr:uid="{966746CD-A299-458B-9842-2AD6974740E4}"/>
    <cellStyle name="Porcentagem 2 31" xfId="15088" xr:uid="{827B4782-B200-466B-B3A3-6D90B915B4EA}"/>
    <cellStyle name="Porcentagem 2 32" xfId="15089" xr:uid="{615F3360-1F8D-4FC1-8E8D-8CB08B59B9F6}"/>
    <cellStyle name="Porcentagem 2 33" xfId="15090" xr:uid="{EF9B478B-1936-4537-8089-E0C1107A580A}"/>
    <cellStyle name="Porcentagem 2 34" xfId="15091" xr:uid="{5D6D873F-178A-4DF6-98CD-4B68CD92D422}"/>
    <cellStyle name="Porcentagem 2 35" xfId="15092" xr:uid="{7AE2A2A5-7349-4A70-AE26-DDA2C9A1DDA2}"/>
    <cellStyle name="Porcentagem 2 36" xfId="15093" xr:uid="{F1EBA1E9-310C-408A-8F8F-3CC7245A33F5}"/>
    <cellStyle name="Porcentagem 2 37" xfId="15094" xr:uid="{6D3E8289-D097-43B0-9BB4-A56B3C2DFE1A}"/>
    <cellStyle name="Porcentagem 2 38" xfId="15095" xr:uid="{E282CB56-71CB-4134-9B94-92F7F9641E70}"/>
    <cellStyle name="Porcentagem 2 39" xfId="15096" xr:uid="{AF54ACA8-0183-4387-96A3-2CCB2EC4B517}"/>
    <cellStyle name="Porcentagem 2 4" xfId="1497" xr:uid="{BF872C6B-122E-4BF9-A637-2ED53458521A}"/>
    <cellStyle name="Porcentagem 2 4 2" xfId="15097" xr:uid="{DE4474A5-376C-477A-8B88-753417DE8CF6}"/>
    <cellStyle name="Porcentagem 2 40" xfId="15098" xr:uid="{CF974E48-EB0D-4CE3-81CF-BA3CE8F8A171}"/>
    <cellStyle name="Porcentagem 2 41" xfId="15099" xr:uid="{797A0D03-A162-4B17-BA54-CFA4AD387E75}"/>
    <cellStyle name="Porcentagem 2 42" xfId="15100" xr:uid="{2E1873DC-F06A-4A5A-8CA0-E4FC0969BF70}"/>
    <cellStyle name="Porcentagem 2 43" xfId="15101" xr:uid="{FF0E0986-D428-4112-BA9A-4AC48150EE35}"/>
    <cellStyle name="Porcentagem 2 44" xfId="15102" xr:uid="{184792E2-39A0-4595-9C61-3FF6EA2162D2}"/>
    <cellStyle name="Porcentagem 2 45" xfId="15103" xr:uid="{D04F9B30-00DB-4CA0-A20F-933F43978109}"/>
    <cellStyle name="Porcentagem 2 46" xfId="15104" xr:uid="{3162FEF2-B537-4A5D-A0CC-7EFE1996BA6A}"/>
    <cellStyle name="Porcentagem 2 47" xfId="15105" xr:uid="{101AA969-F34E-4804-8A41-624CC4160824}"/>
    <cellStyle name="Porcentagem 2 48" xfId="15106" xr:uid="{99838B86-1AC8-454F-9EAC-244AEBB635DC}"/>
    <cellStyle name="Porcentagem 2 49" xfId="15107" xr:uid="{DB8D6827-2E19-481E-95C6-08F36ABC5364}"/>
    <cellStyle name="Porcentagem 2 5" xfId="1498" xr:uid="{8F2D8DDE-A4E1-4374-8828-9353A3738AAC}"/>
    <cellStyle name="Porcentagem 2 5 2" xfId="1499" xr:uid="{5EF73BFD-6B22-4B61-A416-D2DC9A5CED38}"/>
    <cellStyle name="Porcentagem 2 50" xfId="15108" xr:uid="{FC24B26D-06CE-4064-B405-C746D38877EF}"/>
    <cellStyle name="Porcentagem 2 51" xfId="15109" xr:uid="{72ADC39C-7742-429F-859C-0EF81B755FB8}"/>
    <cellStyle name="Porcentagem 2 52" xfId="15110" xr:uid="{0884F7D6-7C3D-48AF-8E94-937F5F819AC5}"/>
    <cellStyle name="Porcentagem 2 53" xfId="15111" xr:uid="{90853286-0F95-4575-82A3-0B95D0443364}"/>
    <cellStyle name="Porcentagem 2 54" xfId="15112" xr:uid="{4744DD8C-39EC-4B64-A218-69FD78C1728F}"/>
    <cellStyle name="Porcentagem 2 55" xfId="15113" xr:uid="{3E72A2D1-D1BA-486C-8E70-5FEEFB9E188A}"/>
    <cellStyle name="Porcentagem 2 56" xfId="15114" xr:uid="{35F11AFB-07F0-4B83-BA3C-58FDA73ECD50}"/>
    <cellStyle name="Porcentagem 2 57" xfId="15115" xr:uid="{F753961B-2CC3-4B52-811A-2333C819B198}"/>
    <cellStyle name="Porcentagem 2 58" xfId="15116" xr:uid="{54408122-B328-4432-993B-576EEBDDED9F}"/>
    <cellStyle name="Porcentagem 2 59" xfId="15117" xr:uid="{F84ADDA7-A8D8-43E7-B482-3A605B6F16BC}"/>
    <cellStyle name="Porcentagem 2 6" xfId="1500" xr:uid="{39324140-2B6D-4D72-897B-C99EB1B091FF}"/>
    <cellStyle name="Porcentagem 2 60" xfId="15118" xr:uid="{EBDDF84C-A74B-4F02-9A3E-62401316A99A}"/>
    <cellStyle name="Porcentagem 2 61" xfId="15119" xr:uid="{C02AF5DD-C6F6-423F-B322-698254073206}"/>
    <cellStyle name="Porcentagem 2 62" xfId="15120" xr:uid="{658791B4-B77D-49F0-9C43-8BB67134B522}"/>
    <cellStyle name="Porcentagem 2 63" xfId="15121" xr:uid="{A9B6224E-2468-4F13-806D-AD7BE47732F8}"/>
    <cellStyle name="Porcentagem 2 64" xfId="15122" xr:uid="{C588523A-2688-4059-8ADC-334AED5A2C4E}"/>
    <cellStyle name="Porcentagem 2 65" xfId="15123" xr:uid="{6E57F801-9C49-430C-886B-353D70612445}"/>
    <cellStyle name="Porcentagem 2 66" xfId="15124" xr:uid="{770D66A4-70D6-455E-A725-DAB062D41880}"/>
    <cellStyle name="Porcentagem 2 67" xfId="15125" xr:uid="{439E84C3-6CFF-41E1-B7B7-3EE183F2C180}"/>
    <cellStyle name="Porcentagem 2 7" xfId="15126" xr:uid="{56079BDF-EA1D-4B4D-AFCC-B1D9EBB30C18}"/>
    <cellStyle name="Porcentagem 2 8" xfId="15127" xr:uid="{D196115C-0F0D-4AAC-895D-A951BA8DA8D2}"/>
    <cellStyle name="Porcentagem 2 9" xfId="15128" xr:uid="{1C54113C-6678-42DC-A8C7-D702A90621E9}"/>
    <cellStyle name="Porcentagem 3" xfId="1501" xr:uid="{34993EB0-B9AA-4BC7-ADB6-AA115CF1B39D}"/>
    <cellStyle name="Porcentagem 3 2" xfId="1502" xr:uid="{EE15CA18-02F8-424A-B213-EA08DF9E6708}"/>
    <cellStyle name="Porcentagem 3 2 2" xfId="1503" xr:uid="{092813A6-C199-43C3-B90C-F726F65A4E21}"/>
    <cellStyle name="Porcentagem 3 3" xfId="1504" xr:uid="{AC4235C8-E732-4038-9D4A-4AA5A4959271}"/>
    <cellStyle name="Porcentagem 3 3 2" xfId="1505" xr:uid="{67680B04-155E-4142-BE69-7583F050CEE5}"/>
    <cellStyle name="Porcentagem 3 4" xfId="1506" xr:uid="{72C3B0F5-DEF6-4A4D-97C0-1D624956B3E6}"/>
    <cellStyle name="Porcentagem 3 5" xfId="1507" xr:uid="{3D0D6D09-2CF9-4C9D-B910-7EEFF3E3B58D}"/>
    <cellStyle name="Porcentagem 3 6" xfId="1508" xr:uid="{4D15F1CD-6E20-414A-B373-469C54380687}"/>
    <cellStyle name="Porcentagem 4" xfId="1509" xr:uid="{DFF759BF-00B7-44F0-BE2A-C84BD21A2A42}"/>
    <cellStyle name="Porcentagem 4 2" xfId="1510" xr:uid="{6B964E19-F108-4F29-9DD6-2600DD5C14B7}"/>
    <cellStyle name="Porcentagem 4 2 2" xfId="1511" xr:uid="{EE6E1D86-77A9-4F47-9101-DDD750E97FFE}"/>
    <cellStyle name="Porcentagem 4 3" xfId="1512" xr:uid="{C92C7FD9-BF8A-4ED5-A1C6-3FAB8E1CC282}"/>
    <cellStyle name="Porcentagem 5" xfId="1513" xr:uid="{0EDE584F-89C6-402C-B4D0-31FDFF3BE3E6}"/>
    <cellStyle name="Porcentagem 5 2" xfId="1514" xr:uid="{9DEC385D-C885-4C3F-A25B-6FA60B57DEE4}"/>
    <cellStyle name="Porcentagem 5 2 2" xfId="1515" xr:uid="{DFB2678D-9419-47B9-B20B-EA5B841CF299}"/>
    <cellStyle name="Porcentagem 5 3" xfId="1516" xr:uid="{C33E3723-2AD7-425F-8354-01A0BF5F0602}"/>
    <cellStyle name="Porcentagem 5 4" xfId="1517" xr:uid="{B5106D98-848F-4865-9058-FC3F60253F57}"/>
    <cellStyle name="Porcentagem 5 4 2" xfId="15129" xr:uid="{5E0BC406-A941-4A0A-B7F5-242DFBE17F96}"/>
    <cellStyle name="Porcentagem 5 4 3" xfId="15130" xr:uid="{8A1752A2-B6DB-4580-A0FF-E2107405C0ED}"/>
    <cellStyle name="Porcentagem 6" xfId="1518" xr:uid="{279C33E3-63D3-4B2B-AAC8-F0324F8843C1}"/>
    <cellStyle name="Porcentagem 6 2" xfId="1519" xr:uid="{B3FF3C6B-C8B4-4831-9E7C-8C1E5AFA3CAE}"/>
    <cellStyle name="Porcentagem 6 2 2" xfId="1520" xr:uid="{F73A330C-6CDF-4FB2-970E-8FDA80E7B91B}"/>
    <cellStyle name="Porcentagem 6 3" xfId="1521" xr:uid="{6A8CE511-466C-4739-BB2F-8167CA9EC44C}"/>
    <cellStyle name="Porcentagem 7" xfId="1522" xr:uid="{C831E4A7-37F7-46BE-8B6E-08593CA62BDE}"/>
    <cellStyle name="Porcentagem 7 2" xfId="15131" xr:uid="{30F55A88-1297-48C4-824B-5C09FA006D21}"/>
    <cellStyle name="Porcentagem 7 3" xfId="15132" xr:uid="{2A1D05A8-A31E-4F89-8EA3-EE2C899E51F6}"/>
    <cellStyle name="Porcentagem 8" xfId="1523" xr:uid="{94F3F527-66A3-4205-BB26-F54E65494484}"/>
    <cellStyle name="Porcentagem 8 2" xfId="1524" xr:uid="{1A977DD7-9F48-4AAA-9717-403FFC84291E}"/>
    <cellStyle name="Porcentagem 8 3" xfId="15133" xr:uid="{7CD6E46E-CBD2-4638-8D01-597B9EEC6EE8}"/>
    <cellStyle name="Porcentagem 9" xfId="1525" xr:uid="{A17F56DA-6FB7-405A-954F-FD55A8A2969F}"/>
    <cellStyle name="Porcentagem 9 2" xfId="15134" xr:uid="{4966658F-1F3D-4715-A37B-C99B0494A5D9}"/>
    <cellStyle name="Porcentaje" xfId="1526" xr:uid="{4F18A800-FC9C-41D1-BB72-66E9C8F28CE7}"/>
    <cellStyle name="Porcentaje 2" xfId="15135" xr:uid="{F861D511-1BC8-43BD-8613-E0CEF18B5563}"/>
    <cellStyle name="Porcentaje 3" xfId="15136" xr:uid="{6A7F04BB-3B43-45F1-A57C-EB7D8C3B3D42}"/>
    <cellStyle name="Premissas" xfId="1527" xr:uid="{D141E9D9-447C-41D6-B14D-939DDEA75D22}"/>
    <cellStyle name="Price" xfId="1528" xr:uid="{A872926C-E1B5-4F6E-8BCB-822205083911}"/>
    <cellStyle name="Produtos" xfId="1529" xr:uid="{51DC5755-D6E5-436E-8085-7BBDC7039B1F}"/>
    <cellStyle name="Profit figure" xfId="1530" xr:uid="{AFB9F598-BC12-4FCE-ACCB-875BD72A17F6}"/>
    <cellStyle name="Profit figure 2" xfId="1531" xr:uid="{D1EE5B34-F684-4023-89A8-43F9EB499ABD}"/>
    <cellStyle name="Projeção Preço" xfId="1532" xr:uid="{E904ABCF-5236-42E8-BF26-DD14A16C1FB6}"/>
    <cellStyle name="Projeções" xfId="1533" xr:uid="{8D66C7A0-DB72-4CA8-BC33-1914BF5B2079}"/>
    <cellStyle name="PSChar" xfId="1534" xr:uid="{2D151FDF-AF93-4291-B46A-EAE4F91246F9}"/>
    <cellStyle name="PSDate" xfId="1535" xr:uid="{DF8F0550-E6C9-463D-A303-179B865DB9F0}"/>
    <cellStyle name="PSDec" xfId="1536" xr:uid="{1C197062-6DA7-4DF2-9641-4DFB91442081}"/>
    <cellStyle name="PSHeading" xfId="1537" xr:uid="{0B91FFFE-4311-4F0A-810C-1EF329309B0E}"/>
    <cellStyle name="PSHeading 2" xfId="1538" xr:uid="{0E88F255-606D-40C4-944C-1C99509B8DD9}"/>
    <cellStyle name="PSHeading 2 2" xfId="1539" xr:uid="{0B520457-6C4B-4F2F-9F4E-919B0ACC3870}"/>
    <cellStyle name="PSHeading 2 2 2" xfId="1540" xr:uid="{105AA7B7-B511-4FDA-81DF-B01FAD070919}"/>
    <cellStyle name="PSHeading 2 2 2 2" xfId="15137" xr:uid="{513BC688-DC04-41AA-9A4E-81B4E487D627}"/>
    <cellStyle name="PSHeading 2 2 2 2 2" xfId="25859" xr:uid="{7B8BF9C3-C951-4BDC-ACD9-FE4842C6A698}"/>
    <cellStyle name="PSHeading 2 2 2 3" xfId="2155" xr:uid="{6AB6EB8F-7F64-4038-AB1D-D10890813E43}"/>
    <cellStyle name="PSHeading 2 2 3" xfId="15138" xr:uid="{BFCE5BE7-92FB-4C67-B20E-401E4EE43A07}"/>
    <cellStyle name="PSHeading 2 2 3 2" xfId="25860" xr:uid="{922C69C8-5AB8-40F5-A0CD-21FFA0C60E8C}"/>
    <cellStyle name="PSHeading 2 2 4" xfId="2154" xr:uid="{CBEAD5C5-9F5D-4AC2-B07D-CD1E1B1B971B}"/>
    <cellStyle name="PSHeading 2 3" xfId="1541" xr:uid="{272390D4-4952-4546-866F-58B5EDFCD359}"/>
    <cellStyle name="PSHeading 2 3 2" xfId="15139" xr:uid="{DB7F8477-F9A5-40BD-98F0-533BC7CFF63A}"/>
    <cellStyle name="PSHeading 2 3 2 2" xfId="25861" xr:uid="{F3D76B7D-2197-4E05-87C1-BA5079DE60DE}"/>
    <cellStyle name="PSHeading 2 3 3" xfId="2156" xr:uid="{A3041069-7C00-40F6-9027-7E3F37D7F659}"/>
    <cellStyle name="PSHeading 2 4" xfId="15140" xr:uid="{B2DAA3B4-CE07-466A-90C7-8FF760917D9C}"/>
    <cellStyle name="PSHeading 2 4 2" xfId="25862" xr:uid="{B4929DC8-6DB4-4517-A29A-AE1EA648AFC3}"/>
    <cellStyle name="PSHeading 2 5" xfId="2153" xr:uid="{66B4DF2C-249B-48AD-ADB5-E8C40FA323A4}"/>
    <cellStyle name="PSHeading 3" xfId="1542" xr:uid="{734A445A-9BA9-415E-9BA2-199E14414EF3}"/>
    <cellStyle name="PSHeading 3 2" xfId="1543" xr:uid="{063BE69A-DE0D-418C-9AA3-1DC724D5F7B8}"/>
    <cellStyle name="PSHeading 3 2 2" xfId="1544" xr:uid="{1257C330-93D0-4E59-9A28-358F8732EAC0}"/>
    <cellStyle name="PSHeading 3 2 2 2" xfId="15141" xr:uid="{6F4BA6B0-8948-44C4-9867-5598F998D6F0}"/>
    <cellStyle name="PSHeading 3 2 2 2 2" xfId="25863" xr:uid="{17C78F59-956D-4160-9BC7-E3AD37BA2CA6}"/>
    <cellStyle name="PSHeading 3 2 2 3" xfId="2159" xr:uid="{A2CFCA29-4A1D-44AB-BBC1-9C0A2729FBD0}"/>
    <cellStyle name="PSHeading 3 2 3" xfId="15142" xr:uid="{BCCDCD68-3179-4F09-B3B5-7DE76400FF19}"/>
    <cellStyle name="PSHeading 3 2 3 2" xfId="25864" xr:uid="{4E3ABEA7-D3BA-4261-91FC-462D6199C810}"/>
    <cellStyle name="PSHeading 3 2 4" xfId="2158" xr:uid="{2D638B23-441E-4852-8649-D68584F676E3}"/>
    <cellStyle name="PSHeading 3 3" xfId="1545" xr:uid="{B6A225F1-D6D3-485A-BABE-E5311905E4E3}"/>
    <cellStyle name="PSHeading 3 3 2" xfId="15143" xr:uid="{93F94BE1-040C-4839-A6A7-1DA2F79E8388}"/>
    <cellStyle name="PSHeading 3 3 2 2" xfId="25865" xr:uid="{303FB3D9-38CB-44F9-B71B-F1D3860B0729}"/>
    <cellStyle name="PSHeading 3 3 3" xfId="2160" xr:uid="{F1116561-CFA9-48D2-8AA2-73CEAF263873}"/>
    <cellStyle name="PSHeading 3 4" xfId="15144" xr:uid="{F303D524-9E89-4DE6-8D4A-6D2DB3AF6D2C}"/>
    <cellStyle name="PSHeading 3 4 2" xfId="25866" xr:uid="{FC985E72-B85C-4D7B-8406-281902B58968}"/>
    <cellStyle name="PSHeading 3 5" xfId="2157" xr:uid="{F84F435C-40DB-4B5A-9D8B-EF55A34AF62B}"/>
    <cellStyle name="PSHeading 4" xfId="1546" xr:uid="{5FA2C85D-DF86-44A3-AABF-322BAC40A8C6}"/>
    <cellStyle name="PSHeading 4 2" xfId="1547" xr:uid="{F2D0CA22-0994-43E2-B727-7A5EDCF6046E}"/>
    <cellStyle name="PSHeading 4 2 2" xfId="15145" xr:uid="{784C876C-197A-4F61-A21C-A3FA2AC00C4E}"/>
    <cellStyle name="PSHeading 4 2 2 2" xfId="25867" xr:uid="{B20DC153-3EE9-4568-9B45-489859020013}"/>
    <cellStyle name="PSHeading 4 2 3" xfId="2162" xr:uid="{4F5FF200-7BC1-4595-AB09-82561848998C}"/>
    <cellStyle name="PSHeading 4 3" xfId="15146" xr:uid="{93BF57B5-00E7-4A93-A5BA-61BB0C2BE434}"/>
    <cellStyle name="PSHeading 4 3 2" xfId="25868" xr:uid="{2291407A-E2FF-43BC-8CF1-E0B17F16CCD8}"/>
    <cellStyle name="PSHeading 4 4" xfId="2161" xr:uid="{71057874-8E1B-4FA1-95BF-DFB6B9E91F6A}"/>
    <cellStyle name="PSHeading 5" xfId="1548" xr:uid="{E97EF493-8847-47B7-AC36-FE2800D609CF}"/>
    <cellStyle name="PSHeading 5 2" xfId="15147" xr:uid="{C65CA46D-C766-4F47-9D8F-3DA6C8A29217}"/>
    <cellStyle name="PSHeading 5 2 2" xfId="25869" xr:uid="{DC8D98C3-1B3F-4F47-92E0-1C21748984D7}"/>
    <cellStyle name="PSHeading 5 3" xfId="2163" xr:uid="{DB3F63B4-57A3-4741-BA1D-1F918AB12B2C}"/>
    <cellStyle name="PSHeading 6" xfId="15148" xr:uid="{A17F08EA-8DD6-4796-9845-0ABE3DF264BB}"/>
    <cellStyle name="PSHeading 6 2" xfId="25870" xr:uid="{21BA2B7F-A1F6-407C-8D8F-6CAE7219062C}"/>
    <cellStyle name="PSHeading 7" xfId="2152" xr:uid="{79E8CBCC-3672-4D8D-889F-8353AF55A27F}"/>
    <cellStyle name="PSInt" xfId="1549" xr:uid="{E5F11155-EE53-42AC-A932-5D1CE5D1323E}"/>
    <cellStyle name="PSSpacer" xfId="1550" xr:uid="{3765EFB9-7A6E-4E0A-90AD-C5703C78AF33}"/>
    <cellStyle name="Punto" xfId="15149" xr:uid="{9CCB6118-44B6-477A-8334-694E13550613}"/>
    <cellStyle name="Punto 2" xfId="15150" xr:uid="{AE629456-9CD5-417F-B0CF-4AD37542309D}"/>
    <cellStyle name="Punto0" xfId="15151" xr:uid="{2CD7E082-E3C4-43D4-B526-64B307A2FFE8}"/>
    <cellStyle name="Punto0 - Modelo1" xfId="15152" xr:uid="{18C2D01A-081D-4D6A-9885-0B3B99EEC8C8}"/>
    <cellStyle name="Punto0 - Modelo1 2" xfId="15153" xr:uid="{B36B8919-C114-4D1C-98BA-AC3F4DE8721E}"/>
    <cellStyle name="Punto0 2" xfId="15154" xr:uid="{523C8E3C-63C5-4486-B22F-6CF72C87512B}"/>
    <cellStyle name="Punto0_Ene2001" xfId="15155" xr:uid="{D3A9263B-C10D-48C7-B02D-C058550346F2}"/>
    <cellStyle name="q" xfId="1551" xr:uid="{CD016868-6A26-428E-8DF8-B8E8D369408E}"/>
    <cellStyle name="q_AVP" xfId="1552" xr:uid="{36386797-1C76-4DD0-B96F-D692AA27AE62}"/>
    <cellStyle name="q_AVP_Graphic Depiction - NO DEV" xfId="1553" xr:uid="{8C13F91A-692C-4109-8BE1-11450938A131}"/>
    <cellStyle name="q_AVP_THEsumPage (2)" xfId="1554" xr:uid="{710E84E8-E3DF-43D7-A315-3AC88430BD5E}"/>
    <cellStyle name="q_AVP_Valuation Summary Graphics" xfId="1555" xr:uid="{6858C7EE-946B-4A71-BBBD-F31AE85A8C08}"/>
    <cellStyle name="q_CompSheet" xfId="1556" xr:uid="{5EE3FF41-429C-4E6E-8EAF-095A632C296F}"/>
    <cellStyle name="q_Disc Analysis" xfId="1557" xr:uid="{4E5CB876-DE65-4C39-B8BE-FAA0A0570950}"/>
    <cellStyle name="q_Disc Analysis_CompSheet" xfId="1558" xr:uid="{6FF4AB76-B778-4EDC-A1FE-58AA3BC67E5A}"/>
    <cellStyle name="q_Disc Analysis_Fairness Opinion Valuation 4-23a.xls Chart 1" xfId="1559" xr:uid="{DFBD5811-2CEF-47BC-9874-75F3C1CB55B0}"/>
    <cellStyle name="q_Disc Analysis_PowerValuation.xls Chart 21" xfId="1560" xr:uid="{2AB2C4B3-C9F0-4A41-BE84-37BC3CF2DDCB}"/>
    <cellStyle name="q_Disc Analysis_PowerValuation.xls Chart 28" xfId="1561" xr:uid="{7868FA35-2C39-429A-BBCE-78AD3F0B3638}"/>
    <cellStyle name="q_Disc Analysis_THEsumPage (2)" xfId="1562" xr:uid="{2862D501-26F4-467A-B5B7-9C330406B596}"/>
    <cellStyle name="q_Disc Analysis_Valuation summaries" xfId="1563" xr:uid="{4DF91779-A488-4B8D-A496-89D4EBEA56A7}"/>
    <cellStyle name="q_Fairness Opinion Valuation 4-23a.xls Chart 1" xfId="1564" xr:uid="{0CB1F348-F67E-4AE0-8829-A884657230B3}"/>
    <cellStyle name="q_Merg Cons" xfId="1565" xr:uid="{3BCAAF5E-02EC-43F3-9545-CB668A328EAB}"/>
    <cellStyle name="q_Merg Cons_CompSheet" xfId="1566" xr:uid="{2B66E03C-64B9-4D5E-BC89-05BD91BE75CF}"/>
    <cellStyle name="q_Merg Cons_Fairness Opinion Valuation 4-23a.xls Chart 1" xfId="1567" xr:uid="{46567CA0-6569-4AC5-9D73-60460CC3D635}"/>
    <cellStyle name="q_Merg Cons_PowerValuation.xls Chart 21" xfId="1568" xr:uid="{C916B20C-6E2F-4579-A2C2-AB85DBA8F8DB}"/>
    <cellStyle name="q_Merg Cons_PowerValuation.xls Chart 28" xfId="1569" xr:uid="{A8841E28-F5A3-4C42-BCF0-561F0CFE25F0}"/>
    <cellStyle name="q_Merg Cons_THEsumPage (2)" xfId="1570" xr:uid="{C9634E56-7FC9-4BF0-996B-459DE20C095B}"/>
    <cellStyle name="q_Merg Cons_Valuation summaries" xfId="1571" xr:uid="{C5364A96-E82D-43C6-BA76-932C67DBCE51}"/>
    <cellStyle name="q_PowerValuation.xls Chart 21" xfId="1572" xr:uid="{639C6B6E-DBE4-4EA2-9E3A-F1A678012210}"/>
    <cellStyle name="q_PowerValuation.xls Chart 28" xfId="1573" xr:uid="{3C825AF5-369D-44D1-838B-067E9C13254E}"/>
    <cellStyle name="q_Proj10" xfId="1574" xr:uid="{BF5DBDC6-BAF5-4058-9007-BF6810980232}"/>
    <cellStyle name="q_Proj10_AVP" xfId="1575" xr:uid="{EA7457C8-417F-435F-AF75-FF9D16661C9E}"/>
    <cellStyle name="q_Proj10_AVP_Graphic Depiction - NO DEV" xfId="1576" xr:uid="{898AA4B3-24D6-4C08-8526-2FADBD3E7A07}"/>
    <cellStyle name="q_Proj10_AVP_THEsumPage (2)" xfId="1577" xr:uid="{993BA5B9-C727-4E93-9C08-EE79C3177177}"/>
    <cellStyle name="q_Proj10_AVP_Valuation Summary Graphics" xfId="1578" xr:uid="{A7981642-5567-415B-9C94-52CED8D2B564}"/>
    <cellStyle name="q_Proj10_CompSheet" xfId="1579" xr:uid="{AC012C42-3DBF-454A-ADFA-AF8F2C4A3256}"/>
    <cellStyle name="q_Proj10_Disc Analysis" xfId="1580" xr:uid="{EAF7C17E-ED0C-4FF8-AC68-27DF0E150508}"/>
    <cellStyle name="q_Proj10_Disc Analysis_CompSheet" xfId="1581" xr:uid="{522D01F7-5964-4566-8685-A9EB19C0EC95}"/>
    <cellStyle name="q_Proj10_Disc Analysis_Fairness Opinion Valuation 4-23a.xls Chart 1" xfId="1582" xr:uid="{0EE6745E-48C7-4D7F-818A-396527EDDD02}"/>
    <cellStyle name="q_Proj10_Disc Analysis_PowerValuation.xls Chart 21" xfId="1583" xr:uid="{748A1F1E-99F2-4B8C-8330-C18ED5283185}"/>
    <cellStyle name="q_Proj10_Disc Analysis_PowerValuation.xls Chart 28" xfId="1584" xr:uid="{A979683C-17AA-4F66-B25E-C46E08DCABB2}"/>
    <cellStyle name="q_Proj10_Disc Analysis_THEsumPage (2)" xfId="1585" xr:uid="{2DF39ADB-73DF-4B77-8F6C-70A63F49D87E}"/>
    <cellStyle name="q_Proj10_Disc Analysis_Valuation summaries" xfId="1586" xr:uid="{09793E3B-2C2E-4662-9D74-6EAD8D7605E0}"/>
    <cellStyle name="q_Proj10_Fairness Opinion Valuation 4-23a.xls Chart 1" xfId="1587" xr:uid="{2CDE7F57-A3D7-4125-895F-2D4AF94054EE}"/>
    <cellStyle name="q_Proj10_Merg Cons" xfId="1588" xr:uid="{654658F6-0137-4178-AFAD-5995E7C3E897}"/>
    <cellStyle name="q_Proj10_Merg Cons_CompSheet" xfId="1589" xr:uid="{54BEB85E-06E4-43D3-9B2B-EC5327329E53}"/>
    <cellStyle name="q_Proj10_Merg Cons_Fairness Opinion Valuation 4-23a.xls Chart 1" xfId="1590" xr:uid="{429536B4-98E9-4A25-B1CB-A177639DF0AC}"/>
    <cellStyle name="q_Proj10_Merg Cons_PowerValuation.xls Chart 21" xfId="1591" xr:uid="{CD7C81EA-9A32-4984-AEBC-AEAE3EAACBC8}"/>
    <cellStyle name="q_Proj10_Merg Cons_PowerValuation.xls Chart 28" xfId="1592" xr:uid="{F934985C-4CBC-4EE4-AABF-1FE70EF7101D}"/>
    <cellStyle name="q_Proj10_Merg Cons_THEsumPage (2)" xfId="1593" xr:uid="{FB2C4851-BBF6-4C6A-9272-58439F7ADB3F}"/>
    <cellStyle name="q_Proj10_Merg Cons_Valuation summaries" xfId="1594" xr:uid="{58283AB5-D613-46AD-AB09-D18534840B92}"/>
    <cellStyle name="q_Proj10_PowerValuation.xls Chart 21" xfId="1595" xr:uid="{0C5F5186-331F-40C3-B72E-282093CC4A3C}"/>
    <cellStyle name="q_Proj10_PowerValuation.xls Chart 28" xfId="1596" xr:uid="{E52BBC79-2C30-4AF2-A183-815852104E5B}"/>
    <cellStyle name="q_Proj10_Sensitivity" xfId="1597" xr:uid="{0FC52B2A-0DF4-42B3-8047-C27362BFBD9F}"/>
    <cellStyle name="q_Proj10_Sensitivity_CompSheet" xfId="1598" xr:uid="{A7980829-C4FE-4B6D-9836-50A793356BC9}"/>
    <cellStyle name="q_Proj10_Sensitivity_Fairness Opinion Valuation 4-23a.xls Chart 1" xfId="1599" xr:uid="{27D112F9-1B49-4AB1-87A7-5978E8BEFCFB}"/>
    <cellStyle name="q_Proj10_Sensitivity_PowerValuation.xls Chart 21" xfId="1600" xr:uid="{F8B7BB6C-1B5B-4E94-ADD8-287BE90AB6FF}"/>
    <cellStyle name="q_Proj10_Sensitivity_PowerValuation.xls Chart 28" xfId="1601" xr:uid="{E9BC8F1C-4AC2-4198-A4D1-058C462BA8DD}"/>
    <cellStyle name="q_Proj10_Sensitivity_THEsumPage (2)" xfId="1602" xr:uid="{35ED81B8-2430-4DBC-B95C-DAF0E34769EA}"/>
    <cellStyle name="q_Proj10_Sensitivity_Valuation summaries" xfId="1603" xr:uid="{159DB32C-9957-472D-AA40-3A6A31690019}"/>
    <cellStyle name="q_Proj10_show-hold" xfId="1604" xr:uid="{8772E76B-8EB0-4DF3-9E9C-CDFEA65ADDA7}"/>
    <cellStyle name="q_Proj10_show-hold_Graphic Depiction - NO DEV" xfId="1605" xr:uid="{E741E837-F5BC-44A8-A3F2-5300D5D3EF06}"/>
    <cellStyle name="q_Proj10_show-hold_THEsumPage (2)" xfId="1606" xr:uid="{E15E8CDE-FB1A-4D20-9F3E-DC07857DA0CD}"/>
    <cellStyle name="q_Proj10_show-hold_Valuation Summary Graphics" xfId="1607" xr:uid="{DA80EC52-38C3-4091-806C-6ECF57742FF2}"/>
    <cellStyle name="q_Proj10_THEsumPage (2)" xfId="1608" xr:uid="{0931D215-0A97-4465-8A36-CD8D4D0CA473}"/>
    <cellStyle name="q_Proj10_Valuation summaries" xfId="1609" xr:uid="{6C47F3A1-C04F-45B4-82B3-1DD5A813E8D7}"/>
    <cellStyle name="q_Proj10_WACC-CableCar" xfId="1610" xr:uid="{B82BCABA-6877-45DA-B2CE-E578C7930EED}"/>
    <cellStyle name="q_Proj10_WACC-CableCar_THEsumPage (2)" xfId="1611" xr:uid="{FF10BFF3-54FB-4425-8A3B-122B2A7EE742}"/>
    <cellStyle name="q_Sensitivity" xfId="1612" xr:uid="{A74EF781-7AE3-4FB7-BEDC-A132AD5EE767}"/>
    <cellStyle name="q_Sensitivity_CompSheet" xfId="1613" xr:uid="{D4E4D3D5-DB1E-4EB7-A132-1B5553A067BE}"/>
    <cellStyle name="q_Sensitivity_Fairness Opinion Valuation 4-23a.xls Chart 1" xfId="1614" xr:uid="{3613EDBA-F577-4BF7-AB19-C70C993CDB1E}"/>
    <cellStyle name="q_Sensitivity_PowerValuation.xls Chart 21" xfId="1615" xr:uid="{D0C58398-0ED0-4FB4-BD1F-3228A7EEF0BA}"/>
    <cellStyle name="q_Sensitivity_PowerValuation.xls Chart 28" xfId="1616" xr:uid="{327F2CE5-1A81-4D3C-A87B-7B7BA0E6FF15}"/>
    <cellStyle name="q_Sensitivity_THEsumPage (2)" xfId="1617" xr:uid="{221E8FA5-8487-44EB-B78B-9A02A890DAE6}"/>
    <cellStyle name="q_Sensitivity_Valuation summaries" xfId="1618" xr:uid="{DDCD741E-67E5-45A6-81BE-012C5B74A02C}"/>
    <cellStyle name="q_show-hold" xfId="1619" xr:uid="{094BB8A9-B309-47A4-8C6B-AA1BAE189E68}"/>
    <cellStyle name="q_show-hold_CompSheet" xfId="1620" xr:uid="{1206BA38-453B-435B-920A-08135F344834}"/>
    <cellStyle name="q_show-hold_Fairness Opinion Valuation 4-23a.xls Chart 1" xfId="1621" xr:uid="{F772D937-C89B-4A5A-A36F-617E68F2540E}"/>
    <cellStyle name="q_show-hold_PowerValuation.xls Chart 21" xfId="1622" xr:uid="{99DFA4D3-BE31-4903-B58D-26B0BD94541E}"/>
    <cellStyle name="q_show-hold_PowerValuation.xls Chart 28" xfId="1623" xr:uid="{1A4B2953-516C-46F7-8076-5DD691B3A8B9}"/>
    <cellStyle name="q_show-hold_THEsumPage (2)" xfId="1624" xr:uid="{AB7B6E7B-F0E9-46E6-800A-4EC2501313F8}"/>
    <cellStyle name="q_show-hold_Valuation summaries" xfId="1625" xr:uid="{3B3FCCAD-F8E4-4495-880A-079E28AFCE92}"/>
    <cellStyle name="q_THEsumPage (2)" xfId="1626" xr:uid="{2524E68D-3501-4797-BA58-B6DDA17D3CCF}"/>
    <cellStyle name="q_Valuation summaries" xfId="1627" xr:uid="{E1E9FE89-04E9-40F0-B7E0-7812F82D9A82}"/>
    <cellStyle name="q_WACC-CableCar" xfId="1628" xr:uid="{5B4FFCEF-5C1E-4AE0-95FB-9A2E9CFEEAE1}"/>
    <cellStyle name="q_WACC-CableCar_THEsumPage (2)" xfId="1629" xr:uid="{B5D985FE-5912-4389-940B-B1ABB93787FE}"/>
    <cellStyle name="QEPS-h" xfId="1630" xr:uid="{CE947C67-B63E-4A32-AD1D-C8A0C1A57291}"/>
    <cellStyle name="QEPS-H1" xfId="1631" xr:uid="{3893F028-21FC-44A8-A49C-E2980895BFA5}"/>
    <cellStyle name="QEPS-H1 2" xfId="1632" xr:uid="{A93D3F78-77BF-470C-8493-5A81B6F0E0E6}"/>
    <cellStyle name="QEPS-H1 2 2" xfId="1633" xr:uid="{36E4103F-0AFB-4CAC-8982-EED40ADDA121}"/>
    <cellStyle name="QEPS-H1 2 2 2" xfId="1634" xr:uid="{DF6EA04C-5BDD-43DF-9909-475CDCC17EC6}"/>
    <cellStyle name="QEPS-H1 2 2 2 2" xfId="15156" xr:uid="{F1EF34D4-E3FB-46A7-A9FF-8C4C13FD898C}"/>
    <cellStyle name="QEPS-H1 2 2 3" xfId="15157" xr:uid="{4E78ED37-2F58-470F-92ED-0CFC0F297A0D}"/>
    <cellStyle name="QEPS-H1 2 3" xfId="15158" xr:uid="{C582BBFB-9411-4E83-BF8E-4FE049D11F89}"/>
    <cellStyle name="QEPS-H1 3" xfId="15159" xr:uid="{87C01429-C585-4300-B074-F90E9A011EF3}"/>
    <cellStyle name="qRange" xfId="1635" xr:uid="{B29E85B4-E681-41C8-BC4E-A559E712623D}"/>
    <cellStyle name="Quantidade" xfId="1636" xr:uid="{FAE63A22-BAD8-48D4-9676-21DDC3EDFFE7}"/>
    <cellStyle name="Quantidade 2" xfId="15160" xr:uid="{3D874E80-2570-463F-82B8-967113BB358C}"/>
    <cellStyle name="Quantidade 3" xfId="15161" xr:uid="{E31DAACC-5599-4932-B987-B7924C673325}"/>
    <cellStyle name="QuantidadeSaldo" xfId="1637" xr:uid="{39BD0170-9BCB-486A-896C-59BC386130B1}"/>
    <cellStyle name="QuantidadeSaldo 2" xfId="15162" xr:uid="{C92A975A-385F-4F94-A1B8-83C7F13F4574}"/>
    <cellStyle name="QuantidadeSaldo 3" xfId="15163" xr:uid="{77354DFB-4211-4864-8270-E2651A972D2C}"/>
    <cellStyle name="QuantidadeSaldo1" xfId="1638" xr:uid="{70CC002C-4EFC-4423-AA26-D97F901587EF}"/>
    <cellStyle name="r" xfId="1639" xr:uid="{4EC236C7-380D-45B9-811E-F4D4A08F04D4}"/>
    <cellStyle name="R$/kg" xfId="15164" xr:uid="{CF84506B-B1F5-458E-B4C4-3C10DFA52D9E}"/>
    <cellStyle name="r_020800Comps" xfId="1640" xr:uid="{D357E08A-4E3A-4958-AD7D-1FED7EAB0079}"/>
    <cellStyle name="r_Accretion Dilution 2" xfId="1641" xr:uid="{74FBC457-B498-45F5-9CFD-9DF29766DBBC}"/>
    <cellStyle name="r_BCF Model 2002.12.09 v.11" xfId="1642" xr:uid="{299BCB73-8540-49E4-BBB2-B97AFC2CD25C}"/>
    <cellStyle name="r_Beer_Public_Comps4" xfId="1643" xr:uid="{C35E44A1-03DF-4AF8-8F46-9D2D5A92E93B}"/>
    <cellStyle name="r_Beer_Public_Comps4_Gisele_Acc-Dil6" xfId="1644" xr:uid="{C33A1356-FEC3-418F-AA98-5C20529E3F24}"/>
    <cellStyle name="r_Book1" xfId="1645" xr:uid="{226320E0-8DF9-49AF-BFD3-AF044ECBFB9C}"/>
    <cellStyle name="r_Cap Table" xfId="1646" xr:uid="{E5D01C05-6D12-4551-A01F-D236FA1FDAE6}"/>
    <cellStyle name="r_Chariot_Model_Update16" xfId="1647" xr:uid="{9AFBADB5-F9C8-49B7-91C7-7E6E601A0DB8}"/>
    <cellStyle name="r_Combined_model17" xfId="1648" xr:uid="{413557CF-1FD6-4BAB-BD89-6E6548CDB668}"/>
    <cellStyle name="r_Consumer Comps 2005.04.22" xfId="1649" xr:uid="{8D277F6B-E5A4-4AAF-A578-317F4DE5918D}"/>
    <cellStyle name="r_CTEEP 07.21.05" xfId="1650" xr:uid="{7630950F-C8FF-4EA6-A6D9-AB302C93C1CE}"/>
    <cellStyle name="r_DCF Model - Magnesita v10" xfId="15165" xr:uid="{BEBC204E-3471-47E4-ADE7-47CD85BDA982}"/>
    <cellStyle name="r_Depreciation Capex Schedule1" xfId="1651" xr:uid="{E4CDC648-205F-41E3-95DC-F20A44EE679E}"/>
    <cellStyle name="r_financial forecasts" xfId="15166" xr:uid="{D2463D5E-BD76-46D7-BAB6-3E9C9136EBE2}"/>
    <cellStyle name="r_Food Comps 2003.06.04v.126" xfId="1652" xr:uid="{9736C93C-4850-4DF6-A09D-65C529C3C12E}"/>
    <cellStyle name="r_Go_model12" xfId="1653" xr:uid="{B4BC5262-CFA6-4197-8157-EB440824A9E5}"/>
    <cellStyle name="r_HSY CBRY 5-02-05 Presentaion Backup" xfId="1654" xr:uid="{27C348A4-E55D-4B19-B95A-9840570266D3}"/>
    <cellStyle name="r_IBC - LBO Model v.47.xls Chart 1" xfId="1655" xr:uid="{A2EE8A86-91ED-4F41-A5B2-5A8216267829}"/>
    <cellStyle name="r_LBO Model 2" xfId="1656" xr:uid="{9BC5ACB1-D928-4096-8AED-7437D8028BC3}"/>
    <cellStyle name="r_LNCE - LBO Model 2003.01.24 v.19" xfId="1657" xr:uid="{92F27171-3B51-4D52-A077-81683B66A4AB}"/>
    <cellStyle name="r_LNCE - Model 2003.06.21 v.02" xfId="1658" xr:uid="{50E27469-48C4-4A0D-8FD5-D6E7C30C85CF}"/>
    <cellStyle name="r_M&amp;A Fresh-Cut Model-NEW" xfId="1659" xr:uid="{A0C24B28-BA47-449F-A3F5-9FABB4D0852D}"/>
    <cellStyle name="r_Mervin Comps" xfId="1660" xr:uid="{65F15A65-406E-44AF-804F-34A3CE38D08A}"/>
    <cellStyle name="r_Paragon-Diamond Model 4" xfId="1661" xr:uid="{3F786B73-0319-4992-ADFE-A2B8F046FB5E}"/>
    <cellStyle name="r_pldt" xfId="1662" xr:uid="{CC075DB7-DE51-42E5-874C-0F73F02C5708}"/>
    <cellStyle name="r_pldt_Mervin Comps" xfId="1663" xr:uid="{D5386C94-9E8B-4E76-90FB-F8C749FE496A}"/>
    <cellStyle name="r_Qwest Wireless Financials" xfId="1664" xr:uid="{6D464CC3-BDF1-4D07-B89E-7A44EF99323E}"/>
    <cellStyle name="r_TD and Gen Comps" xfId="1665" xr:uid="{EED6D3B2-75F8-4F50-BE2B-ACCF9EE74446}"/>
    <cellStyle name="r_WACC_v6f" xfId="1666" xr:uid="{8BBBE9FC-6BCB-4FEA-9667-FB8DB7D3E537}"/>
    <cellStyle name="range" xfId="1667" xr:uid="{8A441CBC-A598-41E1-9352-23948D420D66}"/>
    <cellStyle name="Ratio" xfId="15167" xr:uid="{A097DB82-2C25-491B-A33E-972ED9B0E806}"/>
    <cellStyle name="Red Text" xfId="1668" xr:uid="{57AFC1A8-6B0D-4AD2-8F80-E742CF1BCCE4}"/>
    <cellStyle name="Renata" xfId="1669" xr:uid="{5E7B519A-1F6A-43DB-983F-52570802846D}"/>
    <cellStyle name="Renata I" xfId="1670" xr:uid="{D89D2E7C-F038-4D51-9134-3BF73EFA6541}"/>
    <cellStyle name="Renata II" xfId="1671" xr:uid="{81AF9ED4-51F8-41F2-B6A1-FA5E0D9AF2D3}"/>
    <cellStyle name="Renata III" xfId="1672" xr:uid="{BE4D7ACB-9B07-4FF7-95D8-0FBC87D231AE}"/>
    <cellStyle name="Result" xfId="1673" xr:uid="{8D4788ED-6600-46CA-BE77-EC6B96641E1E}"/>
    <cellStyle name="revisado" xfId="15168" xr:uid="{0A12C03B-5655-4ED6-A0FF-81887629258F}"/>
    <cellStyle name="revisado 2" xfId="15169" xr:uid="{EA51DFB3-8D1F-47EE-8EEC-C697CC2CBCAD}"/>
    <cellStyle name="RICARDO" xfId="1674" xr:uid="{705FC9CD-7536-40A2-9756-AD9D45BB6ED6}"/>
    <cellStyle name="RISKbigPercent" xfId="1675" xr:uid="{9CA53CAE-DCB3-495D-A724-60D28F6DFE34}"/>
    <cellStyle name="RISKblandrEdge" xfId="1676" xr:uid="{28690B17-1D10-454B-812B-C58E8C9860B3}"/>
    <cellStyle name="RISKblCorner" xfId="1677" xr:uid="{188344C5-EFF1-412D-8E37-386B32722C14}"/>
    <cellStyle name="RISKbottomEdge" xfId="1678" xr:uid="{0C0C63F2-622A-4A2E-A0D7-54FCB3BCFE8B}"/>
    <cellStyle name="RISKbrCorner" xfId="1679" xr:uid="{08837368-A79C-440A-8776-C441C8FCAC3B}"/>
    <cellStyle name="RISKdarkBoxed" xfId="1680" xr:uid="{4A4C6F7C-7CDA-41A0-81E7-82DEAC9FB681}"/>
    <cellStyle name="RISKdarkBoxed 2" xfId="15170" xr:uid="{14BEF325-8B28-44FA-A0D6-89151B6628E9}"/>
    <cellStyle name="RISKdarkBoxed 3" xfId="15171" xr:uid="{2110B285-E713-4292-ADFE-06B7EBBDE25E}"/>
    <cellStyle name="RISKdarkShade" xfId="1681" xr:uid="{496C5C1A-0E6F-4A02-9B48-2D9E7878D2B6}"/>
    <cellStyle name="RISKdbottomEdge" xfId="1682" xr:uid="{9E12B7E1-7B1A-477B-A7F0-5640E62AA66D}"/>
    <cellStyle name="RISKdrightEdge" xfId="1683" xr:uid="{1242BCB9-C078-4A9E-8FC1-7723B640BCC5}"/>
    <cellStyle name="RISKdurationTime" xfId="1684" xr:uid="{E63DB0A0-D904-40E9-9F34-8843C8439625}"/>
    <cellStyle name="RISKinNumber" xfId="1685" xr:uid="{7F77BB19-E940-4617-8B32-8B8A5C6EB48C}"/>
    <cellStyle name="RISKlandrEdge" xfId="1686" xr:uid="{9E9C6087-4403-4102-9708-780C5D4B33F3}"/>
    <cellStyle name="RISKleftEdge" xfId="1687" xr:uid="{BD51F0B0-51A3-4B1C-B214-281FC36197EA}"/>
    <cellStyle name="RISKlightBoxed" xfId="1688" xr:uid="{C45146C6-C09E-4ABB-836E-EA602EFAF18D}"/>
    <cellStyle name="RISKlightBoxed 2" xfId="15172" xr:uid="{D36A5F99-EA2B-489F-B8A9-85A38D30B9D5}"/>
    <cellStyle name="RISKlightBoxed 3" xfId="15173" xr:uid="{38195842-D8A0-442F-BDAA-A5B0EFAF126F}"/>
    <cellStyle name="RISKlightBoxed 4" xfId="15174" xr:uid="{55E6AF12-9922-4877-895E-7EB9894D7934}"/>
    <cellStyle name="RISKltandbEdge" xfId="1689" xr:uid="{E03679C7-EEC2-4D66-BBD4-6906EE973CD9}"/>
    <cellStyle name="RISKltandbEdge 2" xfId="15175" xr:uid="{262D0B77-291B-4391-A4F5-A8A5AEF78CDA}"/>
    <cellStyle name="RISKltandbEdge 3" xfId="15176" xr:uid="{4DE8C570-2494-43F5-BEDE-72FE0AF6B284}"/>
    <cellStyle name="RISKnormBoxed" xfId="1690" xr:uid="{57A48A68-35C1-48F4-837D-F7CD2125C56A}"/>
    <cellStyle name="RISKnormBoxed 2" xfId="15177" xr:uid="{F085EEF3-91A2-4FCF-80A0-6AF8A19A1BD8}"/>
    <cellStyle name="RISKnormBoxed 3" xfId="15178" xr:uid="{8F96A0B5-08BF-477F-B986-3072600230E5}"/>
    <cellStyle name="RISKnormBoxed 4" xfId="15179" xr:uid="{ECD6DABE-3637-4C7B-A887-CA38EB3043A8}"/>
    <cellStyle name="RISKnormCenter" xfId="1691" xr:uid="{3D051836-B91A-461D-9AD9-8C249CA68196}"/>
    <cellStyle name="RISKnormHeading" xfId="1692" xr:uid="{7D96591F-73CC-47DF-8791-621BDCF07E13}"/>
    <cellStyle name="RISKnormItal" xfId="1693" xr:uid="{0B398F3F-3A87-40B2-8964-B9E007F7F33A}"/>
    <cellStyle name="RISKnormLabel" xfId="1694" xr:uid="{6816CB1E-7B7D-4D0D-BC99-F087B96D3A11}"/>
    <cellStyle name="RISKnormShade" xfId="1695" xr:uid="{C37778FF-9356-40E6-B47B-865EE2CC9422}"/>
    <cellStyle name="RISKnormTitle" xfId="1696" xr:uid="{E573A62C-9C31-4355-A82C-A8232AD930CF}"/>
    <cellStyle name="RISKoutNumber" xfId="1697" xr:uid="{39CBCBF9-E2C0-40B5-AE50-57F216897198}"/>
    <cellStyle name="RISKrightEdge" xfId="1698" xr:uid="{46491E8F-5B8D-492E-A8B5-7D0E2509272D}"/>
    <cellStyle name="RISKrtandbEdge" xfId="1699" xr:uid="{97B75C3B-EA20-43E2-A0F2-A92372A7C9C2}"/>
    <cellStyle name="RISKrtandbEdge 2" xfId="15180" xr:uid="{CA3440BD-5BF7-4178-AAC3-958A09E39B8C}"/>
    <cellStyle name="RISKrtandbEdge 3" xfId="15181" xr:uid="{936122A6-729C-47BB-92C6-C7D498AA827F}"/>
    <cellStyle name="RISKssTime" xfId="1700" xr:uid="{D1D3FA13-9726-4719-8016-0E54FC5588A1}"/>
    <cellStyle name="RISKtandbEdge" xfId="1701" xr:uid="{E0D0E359-D347-49C3-9061-102820D47B61}"/>
    <cellStyle name="RISKtandbEdge 2" xfId="15182" xr:uid="{0311E963-02E0-4072-8053-E4D27F996A01}"/>
    <cellStyle name="RISKtandbEdge 3" xfId="15183" xr:uid="{68B3813E-41A2-4147-BE6B-4A2CDF971AEF}"/>
    <cellStyle name="RISKtlandrEdge" xfId="1702" xr:uid="{0EFB3964-7562-4821-84F1-A5A98FA818AF}"/>
    <cellStyle name="RISKtlandrEdge 2" xfId="15184" xr:uid="{C6922B5B-0A9F-433D-A8B1-EE526A13EAEF}"/>
    <cellStyle name="RISKtlandrEdge 3" xfId="15185" xr:uid="{64615EE3-3A91-4BDC-8D20-E230B07B057F}"/>
    <cellStyle name="RISKtlCorner" xfId="1703" xr:uid="{A9C2C15B-111E-41A9-A000-3C6359F5F516}"/>
    <cellStyle name="RISKtlCorner 2" xfId="15186" xr:uid="{F2CD1EB1-EDBE-4B11-B221-22083B79D9CF}"/>
    <cellStyle name="RISKtlCorner 3" xfId="15187" xr:uid="{F704BFE8-326B-4D4A-B6E2-7E98C417FAAB}"/>
    <cellStyle name="RISKtopEdge" xfId="1704" xr:uid="{E8445466-8B3D-479D-A1FB-081A12B925A6}"/>
    <cellStyle name="RISKtopEdge 2" xfId="15188" xr:uid="{B3CB09C8-EE56-477C-965D-7794D126F160}"/>
    <cellStyle name="RISKtopEdge 3" xfId="15189" xr:uid="{0FF9EC36-6A12-44E6-9611-946D8F91CA4F}"/>
    <cellStyle name="RISKtopEdge 4" xfId="15190" xr:uid="{3A669CE3-DD0C-427E-B989-C4593BAD481D}"/>
    <cellStyle name="RISKtrCorner" xfId="1705" xr:uid="{990B57DB-B8EC-47CA-8723-53BD7B4ECA7E}"/>
    <cellStyle name="RISKtrCorner 2" xfId="15191" xr:uid="{C1054DCF-125D-4A49-BAEF-BA1243584EA4}"/>
    <cellStyle name="RISKtrCorner 3" xfId="15192" xr:uid="{4D8C76CC-6202-45CE-8D37-1D0368B73403}"/>
    <cellStyle name="RM" xfId="1706" xr:uid="{14C947A2-3872-4C16-9223-BE3FEBA56F29}"/>
    <cellStyle name="RM 2" xfId="15193" xr:uid="{2BB6C028-0504-4458-BE7B-EC9C81932B0D}"/>
    <cellStyle name="RM 3" xfId="15194" xr:uid="{BDFF34EB-563E-4BF5-B1AD-1549D0E0F538}"/>
    <cellStyle name="roberto" xfId="1707" xr:uid="{7551FCF8-109E-4B6D-8406-522A118F559A}"/>
    <cellStyle name="rodape" xfId="1708" xr:uid="{5DED2794-5CD2-4082-8A06-D826DF841392}"/>
    <cellStyle name="rodape 2" xfId="15195" xr:uid="{96E8D973-2896-472F-91CD-D267DF14D4EF}"/>
    <cellStyle name="s]_x000d__x000a_load=_x000d__x000a_run=_x000d__x000a_NullPort=None_x000d__x000a_DosPrint=no_x000d__x000a_device=HP LaserJet 4ML,HPPCL5MS,\\CONTABILIDADE\Q_HDH9006P4_x000d__x000a__x000d__x000a_[Desktop]_x000d__x000a_" xfId="15196" xr:uid="{F33813F4-943F-454E-B55A-F1BB9BDECB41}"/>
    <cellStyle name="Saída 10" xfId="15197" xr:uid="{92F67EAF-680F-41F0-9357-724877FE0432}"/>
    <cellStyle name="Saída 10 2" xfId="15198" xr:uid="{44338A24-49B0-4C9D-9FD0-04FD90B86DAF}"/>
    <cellStyle name="Saída 10 2 2" xfId="15199" xr:uid="{6A8D4925-863D-49FA-9C9F-AF5FD12754EB}"/>
    <cellStyle name="Saída 10 2 2 2" xfId="15200" xr:uid="{0C9DBE81-8008-46C2-9DAA-5B419734AC68}"/>
    <cellStyle name="Saída 10 2 2 2 2" xfId="15201" xr:uid="{EEE54E4B-89C2-4C94-B7E5-CFE93695528C}"/>
    <cellStyle name="Saída 10 2 2 2 2 2" xfId="15202" xr:uid="{56AAF70F-7718-40F7-8FF3-F177096A8032}"/>
    <cellStyle name="Saída 10 2 2 2 2 2 2" xfId="15203" xr:uid="{DC72B7D0-38FA-4D63-B112-77B33764438F}"/>
    <cellStyle name="Saída 10 2 2 2 2 2 2 2" xfId="15204" xr:uid="{9DFD80B4-9408-4703-9D91-AA8BC7F3DEA0}"/>
    <cellStyle name="Saída 10 2 2 2 2 2 2 3" xfId="15205" xr:uid="{AF71ECA5-2377-42BF-9857-28B5B0182930}"/>
    <cellStyle name="Saída 10 2 2 2 2 2 3" xfId="15206" xr:uid="{F7EBAE43-40FC-4E2F-B725-357CFA8AF240}"/>
    <cellStyle name="Saída 10 2 2 2 2 2 4" xfId="15207" xr:uid="{929CD64A-288E-4228-9C0D-10677E4ADE12}"/>
    <cellStyle name="Saída 10 2 2 2 2 3" xfId="15208" xr:uid="{33480290-99B9-46A3-AF15-42781DDFA03B}"/>
    <cellStyle name="Saída 10 2 2 2 2 3 2" xfId="15209" xr:uid="{B0A75D59-AF22-4D7F-9110-8EAE661D36A3}"/>
    <cellStyle name="Saída 10 2 2 2 2 3 2 2" xfId="15210" xr:uid="{D7115F4D-11BF-4AB0-AE62-7A1FB654FC85}"/>
    <cellStyle name="Saída 10 2 2 2 2 3 2 3" xfId="15211" xr:uid="{A8A1809C-34AF-46A0-B24C-442DB10BA6F1}"/>
    <cellStyle name="Saída 10 2 2 2 2 3 3" xfId="15212" xr:uid="{697D24B0-44C8-47EA-ACB3-35EB5EF619B6}"/>
    <cellStyle name="Saída 10 2 2 2 2 3 4" xfId="15213" xr:uid="{CE2CB453-0893-4753-83DD-697B94D69A2D}"/>
    <cellStyle name="Saída 10 2 2 2 2 4" xfId="15214" xr:uid="{6A8D28AA-DB57-44D5-A171-A8026386E0FE}"/>
    <cellStyle name="Saída 10 2 2 2 2 5" xfId="15215" xr:uid="{0851B1EC-A384-4CC2-81B2-AEF78653A6D4}"/>
    <cellStyle name="Saída 10 2 2 2 3" xfId="15216" xr:uid="{FFD01BCE-4434-4A50-AB26-C0834FE9DD64}"/>
    <cellStyle name="Saída 10 2 2 2 3 2" xfId="15217" xr:uid="{A10E0C8A-9843-4CDF-B8F0-54682BFF0472}"/>
    <cellStyle name="Saída 10 2 2 2 3 2 2" xfId="15218" xr:uid="{B2F54F32-EADD-4392-B735-4FAB71BE48AF}"/>
    <cellStyle name="Saída 10 2 2 2 3 2 3" xfId="15219" xr:uid="{DD6BC1A1-FBB8-40D0-90F9-452D6C92024F}"/>
    <cellStyle name="Saída 10 2 2 2 3 3" xfId="15220" xr:uid="{3B94176F-A208-42E3-B8A9-B9FFFFB86222}"/>
    <cellStyle name="Saída 10 2 2 2 3 4" xfId="15221" xr:uid="{F409E860-4044-4296-B940-09856C409CAE}"/>
    <cellStyle name="Saída 10 2 2 2 4" xfId="15222" xr:uid="{5D5B7720-7114-4F28-994A-0B5A1B6F8C21}"/>
    <cellStyle name="Saída 10 2 2 2 4 2" xfId="15223" xr:uid="{A9674642-EC20-4055-A7B8-8549B0959F1B}"/>
    <cellStyle name="Saída 10 2 2 2 4 2 2" xfId="15224" xr:uid="{BA9C0695-3680-4F28-A2BA-8835A13619DB}"/>
    <cellStyle name="Saída 10 2 2 2 4 2 3" xfId="15225" xr:uid="{156EE383-8835-4A57-A6D1-019AB9B19FB5}"/>
    <cellStyle name="Saída 10 2 2 2 4 3" xfId="15226" xr:uid="{352F0752-F9F8-4F2A-A7F3-9E1503DB420B}"/>
    <cellStyle name="Saída 10 2 2 2 4 4" xfId="15227" xr:uid="{72DC0A29-02DD-42F7-8D83-ED2F6E9820E7}"/>
    <cellStyle name="Saída 10 2 2 2 5" xfId="15228" xr:uid="{C15A6612-586D-4C2D-BDE4-1538576F35AE}"/>
    <cellStyle name="Saída 10 2 2 2 6" xfId="15229" xr:uid="{6F8C2251-E696-40C3-AB80-772607E28800}"/>
    <cellStyle name="Saída 10 2 2 3" xfId="15230" xr:uid="{32070D4C-5D6C-49E6-A438-1AB0175C388B}"/>
    <cellStyle name="Saída 10 2 2 3 2" xfId="15231" xr:uid="{FBCE3926-EB9D-403D-8648-D8E614D39038}"/>
    <cellStyle name="Saída 10 2 2 3 2 2" xfId="15232" xr:uid="{6865EC15-63F3-4449-BD53-CF126201E996}"/>
    <cellStyle name="Saída 10 2 2 3 2 2 2" xfId="15233" xr:uid="{04E57C38-D716-4C20-8847-81B8814C50A4}"/>
    <cellStyle name="Saída 10 2 2 3 2 2 3" xfId="15234" xr:uid="{ACD80826-9E0E-499C-AA8F-31B221BDAC8A}"/>
    <cellStyle name="Saída 10 2 2 3 2 3" xfId="15235" xr:uid="{7AFE8513-8F63-4FEE-9A79-A7C7824A69C3}"/>
    <cellStyle name="Saída 10 2 2 3 2 4" xfId="15236" xr:uid="{E5D14D4A-F744-4809-B399-2275FF0645A5}"/>
    <cellStyle name="Saída 10 2 2 3 3" xfId="15237" xr:uid="{0163FCD9-D0E4-493C-92CD-7DFF0F83EB76}"/>
    <cellStyle name="Saída 10 2 2 3 3 2" xfId="15238" xr:uid="{607E1398-CA7F-4969-A364-376BD8BAA867}"/>
    <cellStyle name="Saída 10 2 2 3 3 2 2" xfId="15239" xr:uid="{CCD57E2D-224F-440B-859B-4F2858655CDE}"/>
    <cellStyle name="Saída 10 2 2 3 3 2 3" xfId="15240" xr:uid="{779EFB60-BBCC-4078-B5B4-392273D39485}"/>
    <cellStyle name="Saída 10 2 2 3 3 3" xfId="15241" xr:uid="{D0B1A42F-A18E-44A8-A3D8-978537C9ACE7}"/>
    <cellStyle name="Saída 10 2 2 3 3 4" xfId="15242" xr:uid="{98C6A5D3-13BE-4EAB-8A3E-AB2CAA542065}"/>
    <cellStyle name="Saída 10 2 2 3 4" xfId="15243" xr:uid="{053D8346-2E57-4CB4-A53A-343A94BC3B39}"/>
    <cellStyle name="Saída 10 2 2 3 5" xfId="15244" xr:uid="{998FAC89-F73F-412C-8C59-0130C17494A0}"/>
    <cellStyle name="Saída 10 2 2 4" xfId="15245" xr:uid="{25D6A4D8-2264-4141-8233-5C24BE84DE04}"/>
    <cellStyle name="Saída 10 2 2 4 2" xfId="15246" xr:uid="{B48853FE-D28F-4DC1-8BD2-514F14384394}"/>
    <cellStyle name="Saída 10 2 2 4 2 2" xfId="15247" xr:uid="{F4BB8803-B2E1-4B6B-B1A3-755861A91D7C}"/>
    <cellStyle name="Saída 10 2 2 4 2 3" xfId="15248" xr:uid="{4AE107C1-E9A3-4CED-89AB-C45F441E3AF0}"/>
    <cellStyle name="Saída 10 2 2 4 3" xfId="15249" xr:uid="{7F0A8CAF-69EA-484A-B4CE-E7EA71D5C02B}"/>
    <cellStyle name="Saída 10 2 2 4 4" xfId="15250" xr:uid="{F14A9F0F-D7D5-4F45-B3AC-457A40B6BB91}"/>
    <cellStyle name="Saída 10 2 2 5" xfId="15251" xr:uid="{7E3F4CB7-7C82-4080-B2D9-69B9A49B78BB}"/>
    <cellStyle name="Saída 10 2 2 5 2" xfId="15252" xr:uid="{2B134CDA-46A5-46E4-82BD-A6BEDF5C8086}"/>
    <cellStyle name="Saída 10 2 2 5 2 2" xfId="15253" xr:uid="{60FBD9FD-56D4-46A5-B3B5-B9637C40EAF9}"/>
    <cellStyle name="Saída 10 2 2 5 2 3" xfId="15254" xr:uid="{755A6A3B-D9F0-486A-ABDD-3D12220154A4}"/>
    <cellStyle name="Saída 10 2 2 5 3" xfId="15255" xr:uid="{38FAB56E-A120-4D06-AD0D-28C3DA86F01D}"/>
    <cellStyle name="Saída 10 2 2 5 4" xfId="15256" xr:uid="{EBD7F744-4CE1-4D6D-A375-91B88DC6AC82}"/>
    <cellStyle name="Saída 10 2 2 6" xfId="15257" xr:uid="{BA58A295-283C-443F-95D9-4F90CFF64FF2}"/>
    <cellStyle name="Saída 10 2 2 7" xfId="15258" xr:uid="{C4F1FA8C-6707-4001-AA1F-95420465598B}"/>
    <cellStyle name="Saída 10 2 3" xfId="15259" xr:uid="{ADC73508-DC97-4B6E-BA95-8788D79B3707}"/>
    <cellStyle name="Saída 10 2 3 2" xfId="15260" xr:uid="{9BB1C31D-B55E-4B60-9CA6-823D6EB2EC14}"/>
    <cellStyle name="Saída 10 2 3 2 2" xfId="15261" xr:uid="{172E1689-649A-487C-9F3C-83C3D445D63C}"/>
    <cellStyle name="Saída 10 2 3 2 2 2" xfId="15262" xr:uid="{DBE4A5CC-4222-4989-9AD0-27717DB08749}"/>
    <cellStyle name="Saída 10 2 3 2 2 2 2" xfId="15263" xr:uid="{D1122C8E-42CD-4440-835B-2F3AF36DE3AB}"/>
    <cellStyle name="Saída 10 2 3 2 2 2 3" xfId="15264" xr:uid="{AAC63ACE-DD64-407C-BB0C-C6E92580848A}"/>
    <cellStyle name="Saída 10 2 3 2 2 3" xfId="15265" xr:uid="{76CB9211-F119-4229-9EC9-B3994B9A0CED}"/>
    <cellStyle name="Saída 10 2 3 2 2 4" xfId="15266" xr:uid="{240D03E3-93D1-4426-B3AB-717049E89B4E}"/>
    <cellStyle name="Saída 10 2 3 2 3" xfId="15267" xr:uid="{7246F2FB-5E91-4957-B4C2-28536FB27982}"/>
    <cellStyle name="Saída 10 2 3 2 3 2" xfId="15268" xr:uid="{ED157AF6-2CD9-4BAD-88EF-8FD579F42FE6}"/>
    <cellStyle name="Saída 10 2 3 2 3 2 2" xfId="15269" xr:uid="{6A4FB3BE-4425-49F0-83B3-C1625BE958A9}"/>
    <cellStyle name="Saída 10 2 3 2 3 2 3" xfId="15270" xr:uid="{9E363148-5A87-48F7-8B49-C5C580D8C6BA}"/>
    <cellStyle name="Saída 10 2 3 2 3 3" xfId="15271" xr:uid="{A7579A5B-FC59-47F7-90BD-955B65FF7C14}"/>
    <cellStyle name="Saída 10 2 3 2 3 4" xfId="15272" xr:uid="{0204DB6F-0FC4-4BFF-8F93-D081A045AA5E}"/>
    <cellStyle name="Saída 10 2 3 2 4" xfId="15273" xr:uid="{27FA169A-5306-410B-A97C-97F6AB098CFE}"/>
    <cellStyle name="Saída 10 2 3 2 5" xfId="15274" xr:uid="{457B5B38-F9AA-47BD-801C-B77A71E5E578}"/>
    <cellStyle name="Saída 10 2 3 3" xfId="15275" xr:uid="{EDBBA324-0A0E-4DE6-AF08-5640517CC6B5}"/>
    <cellStyle name="Saída 10 2 3 3 2" xfId="15276" xr:uid="{895030CA-7677-4EF8-834E-3455A699FAD4}"/>
    <cellStyle name="Saída 10 2 3 3 2 2" xfId="15277" xr:uid="{645CBF51-E964-4DE1-845B-4A6FED5A2953}"/>
    <cellStyle name="Saída 10 2 3 3 2 3" xfId="15278" xr:uid="{8C7135AF-6202-492C-A21B-065CEA24D26A}"/>
    <cellStyle name="Saída 10 2 3 3 3" xfId="15279" xr:uid="{40E3B0D8-F6C5-4FA3-AFC8-FCF7CA88355D}"/>
    <cellStyle name="Saída 10 2 3 3 4" xfId="15280" xr:uid="{2B2609FF-FF9C-4AC4-BC2C-27B6B840E2A9}"/>
    <cellStyle name="Saída 10 2 3 4" xfId="15281" xr:uid="{2FF65C84-C44A-47DC-BA3F-305CAE927F17}"/>
    <cellStyle name="Saída 10 2 3 4 2" xfId="15282" xr:uid="{67BD0C92-DDE8-4A85-B0EB-5759CE81BF9A}"/>
    <cellStyle name="Saída 10 2 3 4 2 2" xfId="15283" xr:uid="{A647080A-119A-44E4-95B8-55164C88E3E4}"/>
    <cellStyle name="Saída 10 2 3 4 2 3" xfId="15284" xr:uid="{40B993C9-938D-44A4-B904-282AE633D13F}"/>
    <cellStyle name="Saída 10 2 3 4 3" xfId="15285" xr:uid="{F99D7C4E-4031-4263-8CA5-E39C03727771}"/>
    <cellStyle name="Saída 10 2 3 4 4" xfId="15286" xr:uid="{F16B5965-B2A0-4CD0-AFBD-C23D6BE7887D}"/>
    <cellStyle name="Saída 10 2 3 5" xfId="15287" xr:uid="{19906906-0F4F-4F6A-B120-8288FBAAD035}"/>
    <cellStyle name="Saída 10 2 3 6" xfId="15288" xr:uid="{25906D33-16FD-4C83-BF17-B899C5033324}"/>
    <cellStyle name="Saída 10 2 4" xfId="15289" xr:uid="{0464990F-8DF2-4E9F-9232-D855E283EEEC}"/>
    <cellStyle name="Saída 10 2 4 2" xfId="15290" xr:uid="{7E50B16B-8C9D-4524-AB11-6D62D42CC848}"/>
    <cellStyle name="Saída 10 2 4 2 2" xfId="15291" xr:uid="{9D063FF1-03DF-4520-8764-326F21043B96}"/>
    <cellStyle name="Saída 10 2 4 2 2 2" xfId="15292" xr:uid="{E69B23F3-B538-44DA-B4C8-541F803ECBF2}"/>
    <cellStyle name="Saída 10 2 4 2 2 3" xfId="15293" xr:uid="{CFAF94BD-A7F8-4C36-9EA4-0E5C97A879CB}"/>
    <cellStyle name="Saída 10 2 4 2 3" xfId="15294" xr:uid="{E6ABFCEE-A07A-4D76-9E6F-6ABA521625DF}"/>
    <cellStyle name="Saída 10 2 4 2 4" xfId="15295" xr:uid="{80D8B389-8731-4566-82CC-0F82DBF10D28}"/>
    <cellStyle name="Saída 10 2 4 3" xfId="15296" xr:uid="{81224E48-5E66-46C5-AEF1-572B8E324A82}"/>
    <cellStyle name="Saída 10 2 4 3 2" xfId="15297" xr:uid="{F8F5014E-0EC7-4A0F-B819-3384897066C6}"/>
    <cellStyle name="Saída 10 2 4 3 2 2" xfId="15298" xr:uid="{461DE0BD-3EE0-4153-A9F2-C6D7108AF142}"/>
    <cellStyle name="Saída 10 2 4 3 2 3" xfId="15299" xr:uid="{D90AA789-A088-4522-8140-C0A6E7012712}"/>
    <cellStyle name="Saída 10 2 4 3 3" xfId="15300" xr:uid="{B367ACCB-5491-4B15-9F7E-5C0F429EEFBE}"/>
    <cellStyle name="Saída 10 2 4 3 4" xfId="15301" xr:uid="{7CC27F65-C7CC-47F5-9D0F-07299F6ECB0A}"/>
    <cellStyle name="Saída 10 2 4 4" xfId="15302" xr:uid="{9F8099D1-60A9-4084-B905-0969C35B7901}"/>
    <cellStyle name="Saída 10 2 4 5" xfId="15303" xr:uid="{C37F8CCD-6682-4C77-91CB-EAE08A622989}"/>
    <cellStyle name="Saída 10 2 5" xfId="15304" xr:uid="{50C6BE29-B4F3-4AF4-8BC4-55237D8D06C7}"/>
    <cellStyle name="Saída 10 2 5 2" xfId="15305" xr:uid="{7DB3564C-FE02-4730-B954-F7CC16765556}"/>
    <cellStyle name="Saída 10 2 5 2 2" xfId="15306" xr:uid="{D6E3BBC6-1CFD-41A3-9167-C3F4B2C48BAC}"/>
    <cellStyle name="Saída 10 2 5 2 3" xfId="15307" xr:uid="{19CACA24-497E-4BEB-A085-FE6D267A5FA5}"/>
    <cellStyle name="Saída 10 2 5 3" xfId="15308" xr:uid="{546C4842-E1D3-4053-8DF8-670DA2AAE48B}"/>
    <cellStyle name="Saída 10 2 5 4" xfId="15309" xr:uid="{9C9AD80E-6F7E-4834-979E-63EE0AB8A53E}"/>
    <cellStyle name="Saída 10 2 6" xfId="15310" xr:uid="{06135155-B007-45B0-86F6-47BD82BF9547}"/>
    <cellStyle name="Saída 10 2 6 2" xfId="15311" xr:uid="{C77529E0-E2F4-40D2-B0A5-A3519F67E64D}"/>
    <cellStyle name="Saída 10 2 6 2 2" xfId="15312" xr:uid="{3705112D-FC8E-4A57-859D-D8941388E4BE}"/>
    <cellStyle name="Saída 10 2 6 2 3" xfId="15313" xr:uid="{348A9D94-5C66-4388-9192-653D6F09C6A8}"/>
    <cellStyle name="Saída 10 2 6 3" xfId="15314" xr:uid="{E8E694AF-A5E6-4527-96D0-F2B929A56025}"/>
    <cellStyle name="Saída 10 2 6 4" xfId="15315" xr:uid="{5B6BFF8B-85D3-41D4-8857-F026F4011417}"/>
    <cellStyle name="Saída 10 2 7" xfId="15316" xr:uid="{A2C6D143-2FFE-4395-9C4A-00FEDF328EDA}"/>
    <cellStyle name="Saída 10 2 8" xfId="15317" xr:uid="{02FCF8DB-A023-42C9-8AA3-12E03D299B0C}"/>
    <cellStyle name="Saída 10 3" xfId="15318" xr:uid="{C1EA5DAB-8C02-483B-BEC0-35DE7B2B5379}"/>
    <cellStyle name="Saída 10 3 2" xfId="15319" xr:uid="{C72713D3-2356-4755-8044-2109410D2ADC}"/>
    <cellStyle name="Saída 10 3 2 2" xfId="15320" xr:uid="{90912CF7-9D19-4DF7-8043-8B9EE254240B}"/>
    <cellStyle name="Saída 10 3 2 2 2" xfId="15321" xr:uid="{D279F575-F340-4938-91A9-FF5F2FFCA97A}"/>
    <cellStyle name="Saída 10 3 2 2 2 2" xfId="15322" xr:uid="{1514F50E-0EE5-4819-8769-F8DAC36EA082}"/>
    <cellStyle name="Saída 10 3 2 2 2 2 2" xfId="15323" xr:uid="{767C8BD4-6978-48D5-96C1-766E78834940}"/>
    <cellStyle name="Saída 10 3 2 2 2 2 3" xfId="15324" xr:uid="{A4ACB73D-895E-45EB-A208-C90DC51BF654}"/>
    <cellStyle name="Saída 10 3 2 2 2 3" xfId="15325" xr:uid="{8B4C6EF3-E8B6-4CEB-833C-0E214387FEF8}"/>
    <cellStyle name="Saída 10 3 2 2 2 4" xfId="15326" xr:uid="{60C79AE8-9CE3-4033-8EC1-7FDD8A9A2BAF}"/>
    <cellStyle name="Saída 10 3 2 2 3" xfId="15327" xr:uid="{EEF96854-7595-4A99-B89E-A2E89C089A16}"/>
    <cellStyle name="Saída 10 3 2 2 3 2" xfId="15328" xr:uid="{C3399A00-C650-423B-BCF0-30D2A48C1A01}"/>
    <cellStyle name="Saída 10 3 2 2 3 2 2" xfId="15329" xr:uid="{2501418B-838A-4D64-98C6-6704B52916DC}"/>
    <cellStyle name="Saída 10 3 2 2 3 2 3" xfId="15330" xr:uid="{DC9CE5D6-53DE-4BA2-917B-C829E20A7E8E}"/>
    <cellStyle name="Saída 10 3 2 2 3 3" xfId="15331" xr:uid="{B16761C1-E90E-4C9B-8387-0D0D3F4C0347}"/>
    <cellStyle name="Saída 10 3 2 2 3 4" xfId="15332" xr:uid="{D4E6D896-957D-4A85-87C3-1226B1E7CADD}"/>
    <cellStyle name="Saída 10 3 2 2 4" xfId="15333" xr:uid="{63E2C0AB-CC3D-4857-8166-EA19039E747F}"/>
    <cellStyle name="Saída 10 3 2 2 5" xfId="15334" xr:uid="{F4C9EED8-6B13-415E-BF9E-274D0512587B}"/>
    <cellStyle name="Saída 10 3 2 3" xfId="15335" xr:uid="{2FD92C5F-A0BF-475D-9040-FBF2503BFE33}"/>
    <cellStyle name="Saída 10 3 2 3 2" xfId="15336" xr:uid="{49C10C96-2DA7-4D78-A859-0DB886721291}"/>
    <cellStyle name="Saída 10 3 2 3 2 2" xfId="15337" xr:uid="{01F8FC03-D359-4C35-BFB3-C1F5E5F89593}"/>
    <cellStyle name="Saída 10 3 2 3 2 3" xfId="15338" xr:uid="{6063DF05-9A2C-43A6-9E8E-243B538A2E25}"/>
    <cellStyle name="Saída 10 3 2 3 3" xfId="15339" xr:uid="{C2B28EE7-8F4C-4979-A7F7-8EC135019CBF}"/>
    <cellStyle name="Saída 10 3 2 3 4" xfId="15340" xr:uid="{E33445AC-C6C2-41C1-AFAE-4C71B3AE390B}"/>
    <cellStyle name="Saída 10 3 2 4" xfId="15341" xr:uid="{C45228CB-1946-4750-82E3-E6A372AEEA7D}"/>
    <cellStyle name="Saída 10 3 2 4 2" xfId="15342" xr:uid="{FD9BA8AE-CCB0-42C2-BF37-B96D3D03926E}"/>
    <cellStyle name="Saída 10 3 2 4 2 2" xfId="15343" xr:uid="{0702DE92-798E-477C-8AB4-B5DE4031E690}"/>
    <cellStyle name="Saída 10 3 2 4 2 3" xfId="15344" xr:uid="{C1C2C6A4-CBFB-48D7-8CAC-A315467A8EA2}"/>
    <cellStyle name="Saída 10 3 2 4 3" xfId="15345" xr:uid="{63180361-5FB1-4D14-A972-DFA091DBC7A5}"/>
    <cellStyle name="Saída 10 3 2 4 4" xfId="15346" xr:uid="{6CFAAF9D-665B-438F-8169-EA18CFB73B4A}"/>
    <cellStyle name="Saída 10 3 2 5" xfId="15347" xr:uid="{E9F24ADC-8343-4349-8600-DD3F0F360839}"/>
    <cellStyle name="Saída 10 3 2 6" xfId="15348" xr:uid="{E3B8154D-1533-43AE-8305-2EA20F2FE367}"/>
    <cellStyle name="Saída 10 3 3" xfId="15349" xr:uid="{08A3B6FC-116B-430D-8399-B2C38465C5C8}"/>
    <cellStyle name="Saída 10 3 3 2" xfId="15350" xr:uid="{668429A6-509B-4382-9147-C2BFDB86FB37}"/>
    <cellStyle name="Saída 10 3 3 2 2" xfId="15351" xr:uid="{4F29128E-8F20-4ACA-91EC-4DA95D749850}"/>
    <cellStyle name="Saída 10 3 3 2 2 2" xfId="15352" xr:uid="{98FCE8EA-9BD6-4D3B-8D3F-4498B3951153}"/>
    <cellStyle name="Saída 10 3 3 2 2 3" xfId="15353" xr:uid="{9A0CD1F1-C13E-41D2-9268-3BA8C0F9C619}"/>
    <cellStyle name="Saída 10 3 3 2 3" xfId="15354" xr:uid="{D20355F3-069C-4A5C-9444-216B5ED44A34}"/>
    <cellStyle name="Saída 10 3 3 2 4" xfId="15355" xr:uid="{1245610C-C3C3-43C3-858E-31CCF03E5204}"/>
    <cellStyle name="Saída 10 3 3 3" xfId="15356" xr:uid="{8C790688-8966-4594-8DB5-AC9D7630F48E}"/>
    <cellStyle name="Saída 10 3 3 3 2" xfId="15357" xr:uid="{A07855A1-D69A-4B42-AD2F-BBBEF0DCD85B}"/>
    <cellStyle name="Saída 10 3 3 3 2 2" xfId="15358" xr:uid="{96DD1D65-0B81-471B-BD41-C0069659ACFA}"/>
    <cellStyle name="Saída 10 3 3 3 2 3" xfId="15359" xr:uid="{A93116AB-E569-4353-AE2D-01A0988546BF}"/>
    <cellStyle name="Saída 10 3 3 3 3" xfId="15360" xr:uid="{003B740C-3AF5-4FB7-8F19-60C7E0815995}"/>
    <cellStyle name="Saída 10 3 3 3 4" xfId="15361" xr:uid="{08188966-A65A-4357-AE50-ECE7B90741EB}"/>
    <cellStyle name="Saída 10 3 3 4" xfId="15362" xr:uid="{64C324E8-77FB-4A4B-9B82-A6081175EB4A}"/>
    <cellStyle name="Saída 10 3 3 5" xfId="15363" xr:uid="{CD2ABE76-60BE-4DFA-83E2-3AEC83ADBACC}"/>
    <cellStyle name="Saída 10 3 4" xfId="15364" xr:uid="{B4982A29-6161-40C0-A20A-78D2DDDF64AE}"/>
    <cellStyle name="Saída 10 3 4 2" xfId="15365" xr:uid="{77329C55-9BF9-4A27-AD2E-5C8DC4E0980F}"/>
    <cellStyle name="Saída 10 3 4 2 2" xfId="15366" xr:uid="{74278CB0-B5B4-4DF1-80CB-4A56E8D6CE3E}"/>
    <cellStyle name="Saída 10 3 4 2 3" xfId="15367" xr:uid="{94FC59E0-6606-44B8-85AE-D4ECAC9436B4}"/>
    <cellStyle name="Saída 10 3 4 3" xfId="15368" xr:uid="{8429D955-FA87-4FB9-8DAE-887B54544936}"/>
    <cellStyle name="Saída 10 3 4 4" xfId="15369" xr:uid="{9651F921-DAD3-4251-8026-45F4AA09BCD9}"/>
    <cellStyle name="Saída 10 3 5" xfId="15370" xr:uid="{3E77A3A1-ED68-4728-9FAF-EFA100191F22}"/>
    <cellStyle name="Saída 10 3 5 2" xfId="15371" xr:uid="{C6A95F1E-9731-46EB-B2C0-47E7965FA05F}"/>
    <cellStyle name="Saída 10 3 5 2 2" xfId="15372" xr:uid="{E0801F73-446A-480E-9695-F965062D4AE2}"/>
    <cellStyle name="Saída 10 3 5 2 3" xfId="15373" xr:uid="{177C4EEA-70B7-43AF-A3FC-6999A1BA0610}"/>
    <cellStyle name="Saída 10 3 5 3" xfId="15374" xr:uid="{1DFAD3CB-49B1-4B41-8E9C-138DCA90F968}"/>
    <cellStyle name="Saída 10 3 5 4" xfId="15375" xr:uid="{591C4D74-6331-47C8-8313-8F3F64193F2D}"/>
    <cellStyle name="Saída 10 3 6" xfId="15376" xr:uid="{06372977-3D06-4844-BD3C-8B39ECDE0BA4}"/>
    <cellStyle name="Saída 10 3 7" xfId="15377" xr:uid="{2B06FAD6-7295-4EF5-AB3F-82819E186D69}"/>
    <cellStyle name="Saída 10 4" xfId="15378" xr:uid="{65A0E8F6-57D1-4BE6-9B56-87BD69B67DA3}"/>
    <cellStyle name="Saída 10 4 2" xfId="15379" xr:uid="{1B5E423E-2A36-40B2-9811-5345AD1C7CF9}"/>
    <cellStyle name="Saída 10 4 2 2" xfId="15380" xr:uid="{C7AE6662-F2A6-4A98-9064-339ED9C987FE}"/>
    <cellStyle name="Saída 10 4 2 2 2" xfId="15381" xr:uid="{A27F0302-9E5C-4E4D-A817-47F51301F9A1}"/>
    <cellStyle name="Saída 10 4 2 2 2 2" xfId="15382" xr:uid="{1870DD1C-0F08-463B-9652-9D48F5848421}"/>
    <cellStyle name="Saída 10 4 2 2 2 3" xfId="15383" xr:uid="{0A8E00DF-ACA8-4CD5-8C11-139E50320BA8}"/>
    <cellStyle name="Saída 10 4 2 2 3" xfId="15384" xr:uid="{D165FFFE-AC78-4643-AF38-FFE59AD12E8B}"/>
    <cellStyle name="Saída 10 4 2 2 4" xfId="15385" xr:uid="{543FAD80-3879-4823-B7C7-B831CBDA9E24}"/>
    <cellStyle name="Saída 10 4 2 3" xfId="15386" xr:uid="{01F15052-C974-4955-8F5C-77984BE9FA75}"/>
    <cellStyle name="Saída 10 4 2 3 2" xfId="15387" xr:uid="{D30C92AC-217F-4D1B-8D5B-ECF42AB81C3C}"/>
    <cellStyle name="Saída 10 4 2 3 2 2" xfId="15388" xr:uid="{D82AF215-F2D2-4E6B-A9CF-225EE0A9915D}"/>
    <cellStyle name="Saída 10 4 2 3 2 3" xfId="15389" xr:uid="{398FE0AE-E4BA-45F6-9E01-6D0C0D80E32D}"/>
    <cellStyle name="Saída 10 4 2 3 3" xfId="15390" xr:uid="{91B785D0-8FA6-4843-8998-210795B3C4F8}"/>
    <cellStyle name="Saída 10 4 2 3 4" xfId="15391" xr:uid="{A9159C70-8E26-46E0-A947-4737C0805639}"/>
    <cellStyle name="Saída 10 4 2 4" xfId="15392" xr:uid="{E5576CDB-566F-46F9-8B7F-A2368FD014B6}"/>
    <cellStyle name="Saída 10 4 2 5" xfId="15393" xr:uid="{F1B0C982-9CF5-42D2-98C6-A7E8BD7C4D91}"/>
    <cellStyle name="Saída 10 4 3" xfId="15394" xr:uid="{BF74D942-BDF1-436A-B471-2766A3257152}"/>
    <cellStyle name="Saída 10 4 3 2" xfId="15395" xr:uid="{233C0BD4-00B3-45D1-8B87-11A3A23705F2}"/>
    <cellStyle name="Saída 10 4 3 2 2" xfId="15396" xr:uid="{0AF9CE30-037A-4BEE-B03C-FC6FC5852AE6}"/>
    <cellStyle name="Saída 10 4 3 2 3" xfId="15397" xr:uid="{BE6A059D-95B7-4C76-ABD8-F0DD7C33F297}"/>
    <cellStyle name="Saída 10 4 3 3" xfId="15398" xr:uid="{DDFC1066-3375-4655-94B4-C1A1AAD8EFE7}"/>
    <cellStyle name="Saída 10 4 3 4" xfId="15399" xr:uid="{99A0FAAF-2A28-46B6-B35C-1F3DDEC7C266}"/>
    <cellStyle name="Saída 10 4 4" xfId="15400" xr:uid="{E7CE00B7-E288-4976-818A-3024CD25543F}"/>
    <cellStyle name="Saída 10 4 4 2" xfId="15401" xr:uid="{CAFE8DCD-0A68-4B8D-9F08-66040C501410}"/>
    <cellStyle name="Saída 10 4 4 2 2" xfId="15402" xr:uid="{F06EC071-81DF-4368-B0FC-39404690CB75}"/>
    <cellStyle name="Saída 10 4 4 2 3" xfId="15403" xr:uid="{C476BEDE-054E-4D67-807F-8791AA9B9FE0}"/>
    <cellStyle name="Saída 10 4 4 3" xfId="15404" xr:uid="{AD7B88AF-9CAD-4651-838B-7063A601153C}"/>
    <cellStyle name="Saída 10 4 4 4" xfId="15405" xr:uid="{062DD68F-76A5-419F-96B0-A11004D0B756}"/>
    <cellStyle name="Saída 10 4 5" xfId="15406" xr:uid="{6C82C022-9743-4DFE-B441-69C22A98A0AB}"/>
    <cellStyle name="Saída 10 4 6" xfId="15407" xr:uid="{32D01F77-455B-49DC-9076-D1A84476580E}"/>
    <cellStyle name="Saída 10 5" xfId="15408" xr:uid="{135CB495-42D0-4346-BA50-6B680229A809}"/>
    <cellStyle name="Saída 10 5 2" xfId="15409" xr:uid="{8B702206-9C8B-4C2B-A445-DE5D64C4C46B}"/>
    <cellStyle name="Saída 10 5 2 2" xfId="15410" xr:uid="{7B84FB05-CDAD-40C2-ADEC-8DD21E5BCFFD}"/>
    <cellStyle name="Saída 10 5 2 2 2" xfId="15411" xr:uid="{636846F2-914E-4ECB-A32A-6F5840B3E49A}"/>
    <cellStyle name="Saída 10 5 2 2 3" xfId="15412" xr:uid="{01969B31-8CCF-43FA-A9B1-C0D348A14651}"/>
    <cellStyle name="Saída 10 5 2 3" xfId="15413" xr:uid="{D9341675-1F5D-4BE4-8775-1502EA670025}"/>
    <cellStyle name="Saída 10 5 2 4" xfId="15414" xr:uid="{CC258690-C618-4F76-9337-CF85C648EBC3}"/>
    <cellStyle name="Saída 10 5 3" xfId="15415" xr:uid="{FA873711-76E7-49FD-A7C5-3A8A5297A0F5}"/>
    <cellStyle name="Saída 10 5 3 2" xfId="15416" xr:uid="{7719551F-3366-42AB-8889-B089985B628C}"/>
    <cellStyle name="Saída 10 5 3 2 2" xfId="15417" xr:uid="{553582E1-0945-46C0-B9F7-14E6D97BF67E}"/>
    <cellStyle name="Saída 10 5 3 2 3" xfId="15418" xr:uid="{7355517E-486C-46FC-90E4-10D1C1769117}"/>
    <cellStyle name="Saída 10 5 3 3" xfId="15419" xr:uid="{B0AEF69F-8B75-4285-ADD4-349BF7273CD9}"/>
    <cellStyle name="Saída 10 5 3 4" xfId="15420" xr:uid="{CC4FDF1E-3C42-4911-8DE4-5F2C32DA48DE}"/>
    <cellStyle name="Saída 10 5 4" xfId="15421" xr:uid="{3C77A927-572A-4C7A-BC72-9716FD0B9332}"/>
    <cellStyle name="Saída 10 5 5" xfId="15422" xr:uid="{0F3D2AA2-9056-424A-BE1E-990C4C1516B8}"/>
    <cellStyle name="Saída 10 6" xfId="15423" xr:uid="{D6DA3433-B24A-4BD1-A21E-C0C25302A60E}"/>
    <cellStyle name="Saída 10 6 2" xfId="15424" xr:uid="{FB281560-9888-4511-9D60-8C69CE8A83F4}"/>
    <cellStyle name="Saída 10 6 2 2" xfId="15425" xr:uid="{90E3B85C-DE8F-4F6A-8EDC-2683F245289B}"/>
    <cellStyle name="Saída 10 6 2 3" xfId="15426" xr:uid="{99608B99-78AF-4653-8C61-00C174BA42E2}"/>
    <cellStyle name="Saída 10 6 3" xfId="15427" xr:uid="{97DBC0DE-C0A1-432B-9EFC-11BC2C6E8A10}"/>
    <cellStyle name="Saída 10 6 4" xfId="15428" xr:uid="{7D28B977-FE96-4EA8-9D64-36AD4A703652}"/>
    <cellStyle name="Saída 10 7" xfId="15429" xr:uid="{1AEAA12E-4C42-4C62-B200-84D56B3844F8}"/>
    <cellStyle name="Saída 10 7 2" xfId="15430" xr:uid="{2EFC98EC-28A8-4103-B01F-8D641BFABA07}"/>
    <cellStyle name="Saída 10 7 2 2" xfId="15431" xr:uid="{43EF5EB1-EE8D-4CE1-9A81-1C9AB2A9B854}"/>
    <cellStyle name="Saída 10 7 2 3" xfId="15432" xr:uid="{41EF6B46-6C40-4C8D-87A7-1198028D62E4}"/>
    <cellStyle name="Saída 10 7 3" xfId="15433" xr:uid="{F50212AD-2240-47AB-9FCB-180652F1F1AF}"/>
    <cellStyle name="Saída 10 7 4" xfId="15434" xr:uid="{9630C5E9-F2B2-4659-AFD4-52A8BAA823EA}"/>
    <cellStyle name="Saída 10 8" xfId="15435" xr:uid="{AD885790-AE9F-4D1A-921D-7DDE821AFBAA}"/>
    <cellStyle name="Saída 10 9" xfId="15436" xr:uid="{5B3E2E37-0110-40DF-B450-2E59C8E845AB}"/>
    <cellStyle name="Saída 11" xfId="15437" xr:uid="{49BB8E15-E02B-496D-ADF3-E4AEE5835A74}"/>
    <cellStyle name="Saída 11 2" xfId="15438" xr:uid="{37EB11FD-BBFD-419D-94CB-29D46C679C6D}"/>
    <cellStyle name="Saída 11 2 2" xfId="15439" xr:uid="{5851FC1F-D5D6-4D16-91E5-A4A66CB16B7C}"/>
    <cellStyle name="Saída 11 2 2 2" xfId="15440" xr:uid="{5883DC00-67E5-4350-A605-C9B70D93869F}"/>
    <cellStyle name="Saída 11 2 2 2 2" xfId="15441" xr:uid="{C1293587-5742-4D05-BD42-9B8105A95275}"/>
    <cellStyle name="Saída 11 2 2 2 2 2" xfId="15442" xr:uid="{CEC0A4D6-1609-44A9-80FA-60277CEB67C6}"/>
    <cellStyle name="Saída 11 2 2 2 2 2 2" xfId="15443" xr:uid="{F71885E7-7F03-45F3-9162-98916A8595BA}"/>
    <cellStyle name="Saída 11 2 2 2 2 2 2 2" xfId="15444" xr:uid="{B5B5377E-283D-443E-80AB-AA0B31DC5D4C}"/>
    <cellStyle name="Saída 11 2 2 2 2 2 2 3" xfId="15445" xr:uid="{2BE0AF64-6D54-42A2-A299-4091DAFAF8F6}"/>
    <cellStyle name="Saída 11 2 2 2 2 2 3" xfId="15446" xr:uid="{426A5D64-BFC2-4C8C-8FBD-D92BB0B075AE}"/>
    <cellStyle name="Saída 11 2 2 2 2 2 4" xfId="15447" xr:uid="{18D5D570-976F-4CC1-8C1F-CFE273781577}"/>
    <cellStyle name="Saída 11 2 2 2 2 3" xfId="15448" xr:uid="{A5929A55-497B-4D27-951E-96A04E067AB5}"/>
    <cellStyle name="Saída 11 2 2 2 2 3 2" xfId="15449" xr:uid="{2B989897-5C7A-4BD5-80FC-A6E97EC17646}"/>
    <cellStyle name="Saída 11 2 2 2 2 3 2 2" xfId="15450" xr:uid="{4330D8DD-5992-41E6-8DD1-C649F0E57047}"/>
    <cellStyle name="Saída 11 2 2 2 2 3 2 3" xfId="15451" xr:uid="{9979E517-07E1-48BB-ACCA-D355A6084588}"/>
    <cellStyle name="Saída 11 2 2 2 2 3 3" xfId="15452" xr:uid="{2C06E310-5435-4629-B6D9-3C196772FDC4}"/>
    <cellStyle name="Saída 11 2 2 2 2 3 4" xfId="15453" xr:uid="{5DFE62C8-9456-4AA9-8134-1CDF6EAA98E9}"/>
    <cellStyle name="Saída 11 2 2 2 2 4" xfId="15454" xr:uid="{21EF6E2A-7BED-4CFE-BED3-B5566AB392FE}"/>
    <cellStyle name="Saída 11 2 2 2 2 5" xfId="15455" xr:uid="{1C577B2B-C8D1-4323-B8D0-96307A44B3B4}"/>
    <cellStyle name="Saída 11 2 2 2 3" xfId="15456" xr:uid="{2B09F976-D109-4671-84E8-9E309B5C4EE5}"/>
    <cellStyle name="Saída 11 2 2 2 3 2" xfId="15457" xr:uid="{2C193AB8-7E30-40F8-B0E4-8957CC4DA5A7}"/>
    <cellStyle name="Saída 11 2 2 2 3 2 2" xfId="15458" xr:uid="{9546CA52-7CA2-41EA-8C61-F26D067F4B3B}"/>
    <cellStyle name="Saída 11 2 2 2 3 2 3" xfId="15459" xr:uid="{2FB888EB-66EF-4A5C-B2B9-DB7803924A88}"/>
    <cellStyle name="Saída 11 2 2 2 3 3" xfId="15460" xr:uid="{FF6116DA-F93E-447F-90B8-5ED03B6F59A8}"/>
    <cellStyle name="Saída 11 2 2 2 3 4" xfId="15461" xr:uid="{2C7E1420-E980-4304-8A61-8B4034B7370F}"/>
    <cellStyle name="Saída 11 2 2 2 4" xfId="15462" xr:uid="{73E23855-9FE0-442F-B786-38EB4F3DD755}"/>
    <cellStyle name="Saída 11 2 2 2 4 2" xfId="15463" xr:uid="{F35DA0AD-5376-4446-9214-A55E93621126}"/>
    <cellStyle name="Saída 11 2 2 2 4 2 2" xfId="15464" xr:uid="{E7398E8C-9DB3-4AD8-A7B9-B977149A5E72}"/>
    <cellStyle name="Saída 11 2 2 2 4 2 3" xfId="15465" xr:uid="{5993D0EA-75AE-4B6D-97BE-5BBAE60D4B3D}"/>
    <cellStyle name="Saída 11 2 2 2 4 3" xfId="15466" xr:uid="{425FA065-5F5C-412A-A1E0-FD66443DAF59}"/>
    <cellStyle name="Saída 11 2 2 2 4 4" xfId="15467" xr:uid="{5CA23FDA-44EC-4E50-8952-D04EC702AD5D}"/>
    <cellStyle name="Saída 11 2 2 2 5" xfId="15468" xr:uid="{86F66CC4-4F0E-4D35-ADF8-BDBB0F8B85C4}"/>
    <cellStyle name="Saída 11 2 2 2 6" xfId="15469" xr:uid="{FDB5BA82-E5F9-4723-96B3-879B992A8B40}"/>
    <cellStyle name="Saída 11 2 2 3" xfId="15470" xr:uid="{AEC35217-B149-402F-863C-903DE4F18DE1}"/>
    <cellStyle name="Saída 11 2 2 3 2" xfId="15471" xr:uid="{97648A67-D34F-49F4-B85E-54BE8B80B2FF}"/>
    <cellStyle name="Saída 11 2 2 3 2 2" xfId="15472" xr:uid="{2871CCD0-D6CD-4C59-A670-9FD69A25D9D8}"/>
    <cellStyle name="Saída 11 2 2 3 2 2 2" xfId="15473" xr:uid="{F485FCDA-3E6B-4C80-9AF7-461844DFFA7E}"/>
    <cellStyle name="Saída 11 2 2 3 2 2 3" xfId="15474" xr:uid="{5F95C643-74B0-48F4-9357-E2110DD2F5B5}"/>
    <cellStyle name="Saída 11 2 2 3 2 3" xfId="15475" xr:uid="{99C5609C-C7C8-4259-802E-ED9345FCC604}"/>
    <cellStyle name="Saída 11 2 2 3 2 4" xfId="15476" xr:uid="{715E9E43-D347-4849-BD8F-566887D0B0DC}"/>
    <cellStyle name="Saída 11 2 2 3 3" xfId="15477" xr:uid="{4AB631A8-ABC8-48F0-BC82-97EDF75CD761}"/>
    <cellStyle name="Saída 11 2 2 3 3 2" xfId="15478" xr:uid="{3CCEE561-7384-4093-BE6A-652B150D0EA8}"/>
    <cellStyle name="Saída 11 2 2 3 3 2 2" xfId="15479" xr:uid="{A03BC7D7-32FE-40CC-9C25-D19DDC77CF56}"/>
    <cellStyle name="Saída 11 2 2 3 3 2 3" xfId="15480" xr:uid="{1C5C81C4-A929-4E66-8DDE-A2C67281573C}"/>
    <cellStyle name="Saída 11 2 2 3 3 3" xfId="15481" xr:uid="{CC5749B5-5829-4A3F-A596-496D0D3F5FA0}"/>
    <cellStyle name="Saída 11 2 2 3 3 4" xfId="15482" xr:uid="{647348DE-FC0B-44D2-B9D6-61C2DF563D89}"/>
    <cellStyle name="Saída 11 2 2 3 4" xfId="15483" xr:uid="{09AE14FC-06BE-45D5-9048-EAFDB68C7134}"/>
    <cellStyle name="Saída 11 2 2 3 5" xfId="15484" xr:uid="{91E37A01-38BB-4495-9E7C-96F0DF6D6228}"/>
    <cellStyle name="Saída 11 2 2 4" xfId="15485" xr:uid="{1CCFF269-F131-4041-A0A8-E39687DAD98D}"/>
    <cellStyle name="Saída 11 2 2 4 2" xfId="15486" xr:uid="{029E2179-E4F4-4877-A938-6EA7797A4EE7}"/>
    <cellStyle name="Saída 11 2 2 4 2 2" xfId="15487" xr:uid="{0D52EE25-CAA5-4EA5-B829-1989A400059A}"/>
    <cellStyle name="Saída 11 2 2 4 2 3" xfId="15488" xr:uid="{2160B98B-870E-453F-85C2-AC7F36815776}"/>
    <cellStyle name="Saída 11 2 2 4 3" xfId="15489" xr:uid="{EE5049D5-C86A-49EE-9D46-EE9C9B53FE0B}"/>
    <cellStyle name="Saída 11 2 2 4 4" xfId="15490" xr:uid="{78DB45CC-78C7-414C-9F01-8BF48CCFA10F}"/>
    <cellStyle name="Saída 11 2 2 5" xfId="15491" xr:uid="{6E87CFE4-D77B-49BA-9902-F8FA5CEF4935}"/>
    <cellStyle name="Saída 11 2 2 5 2" xfId="15492" xr:uid="{7FAF8EDA-0F10-4045-A053-2B5224DECEA7}"/>
    <cellStyle name="Saída 11 2 2 5 2 2" xfId="15493" xr:uid="{6AAC53B7-D4AD-4801-985C-00D431600F10}"/>
    <cellStyle name="Saída 11 2 2 5 2 3" xfId="15494" xr:uid="{8F5874C3-97C8-413B-92AC-1D9ACF51E8C6}"/>
    <cellStyle name="Saída 11 2 2 5 3" xfId="15495" xr:uid="{A81CCC09-F862-4506-A923-158ECC5FCC22}"/>
    <cellStyle name="Saída 11 2 2 5 4" xfId="15496" xr:uid="{569A5F51-8C8E-431D-8913-8E6422FC90F2}"/>
    <cellStyle name="Saída 11 2 2 6" xfId="15497" xr:uid="{7B704423-B14A-4BB1-835D-FBE78EC2CE1D}"/>
    <cellStyle name="Saída 11 2 2 7" xfId="15498" xr:uid="{E90C70F3-0D0B-42AA-A151-5EA3A9F2B4F4}"/>
    <cellStyle name="Saída 11 2 3" xfId="15499" xr:uid="{19D91F7E-97BA-44F3-9397-DBF147790EC9}"/>
    <cellStyle name="Saída 11 2 3 2" xfId="15500" xr:uid="{1672BA1C-8E78-479B-B8C8-79DAF9F0ECE8}"/>
    <cellStyle name="Saída 11 2 3 2 2" xfId="15501" xr:uid="{BA28F66A-9436-4728-B249-08C9BA09335A}"/>
    <cellStyle name="Saída 11 2 3 2 2 2" xfId="15502" xr:uid="{A9A58EDD-47F9-407C-B4CC-4ECC44EA2F19}"/>
    <cellStyle name="Saída 11 2 3 2 2 2 2" xfId="15503" xr:uid="{06AC014E-30CA-4825-8DBE-DA47F5F60B10}"/>
    <cellStyle name="Saída 11 2 3 2 2 2 3" xfId="15504" xr:uid="{34A8196E-6507-4101-9B07-6362C3A03192}"/>
    <cellStyle name="Saída 11 2 3 2 2 3" xfId="15505" xr:uid="{18D637A5-86AA-489B-8563-BEC6764A57F3}"/>
    <cellStyle name="Saída 11 2 3 2 2 4" xfId="15506" xr:uid="{59A820C3-24CC-41B8-B8D9-2228ADC1C561}"/>
    <cellStyle name="Saída 11 2 3 2 3" xfId="15507" xr:uid="{D236A73C-549F-4E4B-9591-11FB451E1BA1}"/>
    <cellStyle name="Saída 11 2 3 2 3 2" xfId="15508" xr:uid="{D6C961E9-F863-4A32-9F69-B2AB26B893A3}"/>
    <cellStyle name="Saída 11 2 3 2 3 2 2" xfId="15509" xr:uid="{B8180201-FA71-41EA-B0D0-0FCB5E441709}"/>
    <cellStyle name="Saída 11 2 3 2 3 2 3" xfId="15510" xr:uid="{D0B60DD6-EECF-474A-897C-17C18F0DBC4F}"/>
    <cellStyle name="Saída 11 2 3 2 3 3" xfId="15511" xr:uid="{7057FCBA-C076-4B0A-A528-203956D6D531}"/>
    <cellStyle name="Saída 11 2 3 2 3 4" xfId="15512" xr:uid="{D7D5C36C-46A0-4528-8037-AF590AD3A4A9}"/>
    <cellStyle name="Saída 11 2 3 2 4" xfId="15513" xr:uid="{8988FABE-BD0C-4D80-B3D7-5AB8469B2C10}"/>
    <cellStyle name="Saída 11 2 3 2 5" xfId="15514" xr:uid="{E9043597-1C0D-4F03-A669-E5C468690AB3}"/>
    <cellStyle name="Saída 11 2 3 3" xfId="15515" xr:uid="{149570C9-22FF-4207-AEB8-1BE0641DA3F0}"/>
    <cellStyle name="Saída 11 2 3 3 2" xfId="15516" xr:uid="{62F297F2-6DD8-46D0-926B-5686F632E6EB}"/>
    <cellStyle name="Saída 11 2 3 3 2 2" xfId="15517" xr:uid="{F48AAA47-FF69-4D16-97C5-61E88D45AF28}"/>
    <cellStyle name="Saída 11 2 3 3 2 3" xfId="15518" xr:uid="{1A6BA135-C262-434F-8643-01073E7C4E2E}"/>
    <cellStyle name="Saída 11 2 3 3 3" xfId="15519" xr:uid="{914B94E4-A817-4B35-A6A6-2739D2911BE6}"/>
    <cellStyle name="Saída 11 2 3 3 4" xfId="15520" xr:uid="{E53C455E-28E4-45A6-8470-71D96E4D43F4}"/>
    <cellStyle name="Saída 11 2 3 4" xfId="15521" xr:uid="{5BA79A29-8160-40A9-AAD8-52AE975B9014}"/>
    <cellStyle name="Saída 11 2 3 4 2" xfId="15522" xr:uid="{505AC1B2-C01E-412B-A8CE-B792E860FAD2}"/>
    <cellStyle name="Saída 11 2 3 4 2 2" xfId="15523" xr:uid="{5B6B45C8-FEA9-4236-A7DC-343DC8DB36CA}"/>
    <cellStyle name="Saída 11 2 3 4 2 3" xfId="15524" xr:uid="{A81EC9F1-E50E-4256-8EFC-EF919878E9A1}"/>
    <cellStyle name="Saída 11 2 3 4 3" xfId="15525" xr:uid="{40F90B23-B208-4DDA-A777-AA6A711233AD}"/>
    <cellStyle name="Saída 11 2 3 4 4" xfId="15526" xr:uid="{79B80949-DC4E-4CCB-BECD-11E666D7F48E}"/>
    <cellStyle name="Saída 11 2 3 5" xfId="15527" xr:uid="{7508223F-F21F-422C-B616-D65FF522A290}"/>
    <cellStyle name="Saída 11 2 3 6" xfId="15528" xr:uid="{194CF9A8-347B-4D4E-910C-95D7C9341ADA}"/>
    <cellStyle name="Saída 11 2 4" xfId="15529" xr:uid="{0C2C79EF-3540-4C80-BF06-874A7859F10A}"/>
    <cellStyle name="Saída 11 2 4 2" xfId="15530" xr:uid="{DFF8C3E9-8749-47B6-859A-19A9B8A8F050}"/>
    <cellStyle name="Saída 11 2 4 2 2" xfId="15531" xr:uid="{073775BB-AEDA-4423-A8DB-20F35DDD1A20}"/>
    <cellStyle name="Saída 11 2 4 2 2 2" xfId="15532" xr:uid="{983DA75D-D53C-4548-88A0-DC4D285B1915}"/>
    <cellStyle name="Saída 11 2 4 2 2 3" xfId="15533" xr:uid="{A600D6BC-9BB0-4F49-99FE-29BB57D56FE4}"/>
    <cellStyle name="Saída 11 2 4 2 3" xfId="15534" xr:uid="{F547A06D-D664-4C05-BA48-F1A3579857B9}"/>
    <cellStyle name="Saída 11 2 4 2 4" xfId="15535" xr:uid="{DBEC8AB1-C905-4A20-833A-7D1534EFABCE}"/>
    <cellStyle name="Saída 11 2 4 3" xfId="15536" xr:uid="{504AA368-ED66-4607-9CA4-AB939678F831}"/>
    <cellStyle name="Saída 11 2 4 3 2" xfId="15537" xr:uid="{432C8107-22D3-4790-BBBB-621198E40AC3}"/>
    <cellStyle name="Saída 11 2 4 3 2 2" xfId="15538" xr:uid="{350C175F-2393-441C-8518-CA2BF7BE4252}"/>
    <cellStyle name="Saída 11 2 4 3 2 3" xfId="15539" xr:uid="{93479D57-C92D-43A0-9EA5-2AA7B28F4EE1}"/>
    <cellStyle name="Saída 11 2 4 3 3" xfId="15540" xr:uid="{4EA293DC-8E5E-4028-850E-F1770E609C44}"/>
    <cellStyle name="Saída 11 2 4 3 4" xfId="15541" xr:uid="{EF71C4DE-56DD-4A1F-85A7-005185FBAAB6}"/>
    <cellStyle name="Saída 11 2 4 4" xfId="15542" xr:uid="{4C3711A9-69D9-4D85-A954-DD5217330C45}"/>
    <cellStyle name="Saída 11 2 4 5" xfId="15543" xr:uid="{2A202CC7-B568-4582-AFD0-300D1A11E7B5}"/>
    <cellStyle name="Saída 11 2 5" xfId="15544" xr:uid="{7093EA41-9954-447F-A9C7-DA3F83F04640}"/>
    <cellStyle name="Saída 11 2 5 2" xfId="15545" xr:uid="{F58CA0C9-C86A-4636-8CC3-209121423723}"/>
    <cellStyle name="Saída 11 2 5 2 2" xfId="15546" xr:uid="{63F7B8FD-363D-4330-94A9-205EC5C3681B}"/>
    <cellStyle name="Saída 11 2 5 2 3" xfId="15547" xr:uid="{7C0CB20E-D084-4D01-987B-7AE0C51BCA89}"/>
    <cellStyle name="Saída 11 2 5 3" xfId="15548" xr:uid="{0ECBCEBA-7570-4537-9663-1BA44F43AAD9}"/>
    <cellStyle name="Saída 11 2 5 4" xfId="15549" xr:uid="{4D719BAA-B5F0-4E1D-B843-C5BBDF748411}"/>
    <cellStyle name="Saída 11 2 6" xfId="15550" xr:uid="{FBB6EDF6-0F91-4F94-8F2F-58818B95B7B3}"/>
    <cellStyle name="Saída 11 2 6 2" xfId="15551" xr:uid="{5188C6F4-23AE-4A46-BCA6-80E1AE932A48}"/>
    <cellStyle name="Saída 11 2 6 2 2" xfId="15552" xr:uid="{6B5802D0-F311-40D5-8F5A-C1EFA459F7AD}"/>
    <cellStyle name="Saída 11 2 6 2 3" xfId="15553" xr:uid="{3B83A591-BD89-427F-A1E3-A7F8504DF3C3}"/>
    <cellStyle name="Saída 11 2 6 3" xfId="15554" xr:uid="{FDD1ACCE-E7E0-433E-BD0C-57A01F1CB6AF}"/>
    <cellStyle name="Saída 11 2 6 4" xfId="15555" xr:uid="{B3EDAAE6-C764-45FC-AFBF-01782C0B001A}"/>
    <cellStyle name="Saída 11 2 7" xfId="15556" xr:uid="{7B32306E-0347-4A3B-91C0-602BE051DA1E}"/>
    <cellStyle name="Saída 11 2 8" xfId="15557" xr:uid="{38085E91-A565-4B31-BE80-7E31AE72BB4F}"/>
    <cellStyle name="Saída 11 3" xfId="15558" xr:uid="{18EDEAB1-FB14-4472-AB1D-C84864B06FDF}"/>
    <cellStyle name="Saída 11 3 2" xfId="15559" xr:uid="{5907A979-90A4-4604-AAFA-CB9872C8C221}"/>
    <cellStyle name="Saída 11 3 2 2" xfId="15560" xr:uid="{A6BD8BD7-7961-4E56-A50F-81B589182AB6}"/>
    <cellStyle name="Saída 11 3 2 2 2" xfId="15561" xr:uid="{35B19895-CCEB-4E9D-A8E2-9B38DCAA52D3}"/>
    <cellStyle name="Saída 11 3 2 2 2 2" xfId="15562" xr:uid="{7235CEDC-7A25-4BCA-8C21-082D84F5CC4D}"/>
    <cellStyle name="Saída 11 3 2 2 2 2 2" xfId="15563" xr:uid="{7FB4672E-CFF9-406B-8B2C-504CBFEB89B4}"/>
    <cellStyle name="Saída 11 3 2 2 2 2 3" xfId="15564" xr:uid="{92DE0A1B-9A5A-42FD-8784-384C0C0E8B89}"/>
    <cellStyle name="Saída 11 3 2 2 2 3" xfId="15565" xr:uid="{27803AB9-205B-40DE-9170-D0A9BB08410C}"/>
    <cellStyle name="Saída 11 3 2 2 2 4" xfId="15566" xr:uid="{E8C78A9F-2BC1-41C3-833E-1E07185679F4}"/>
    <cellStyle name="Saída 11 3 2 2 3" xfId="15567" xr:uid="{C1BFD156-09E5-443A-A4A7-26F746889F02}"/>
    <cellStyle name="Saída 11 3 2 2 3 2" xfId="15568" xr:uid="{AF1A3DAF-E322-4269-B4D6-B789F2E38943}"/>
    <cellStyle name="Saída 11 3 2 2 3 2 2" xfId="15569" xr:uid="{48DCB6E2-05B9-4F8A-908A-011F6B5BE79E}"/>
    <cellStyle name="Saída 11 3 2 2 3 2 3" xfId="15570" xr:uid="{9C730448-BC2C-4BF5-B393-E349A087266F}"/>
    <cellStyle name="Saída 11 3 2 2 3 3" xfId="15571" xr:uid="{4029E18C-8FEA-491B-8396-E6A1BFB40B15}"/>
    <cellStyle name="Saída 11 3 2 2 3 4" xfId="15572" xr:uid="{67652F0A-5B00-4566-9358-436863636B31}"/>
    <cellStyle name="Saída 11 3 2 2 4" xfId="15573" xr:uid="{849EE052-0ED1-415D-9F36-31EA06CBC784}"/>
    <cellStyle name="Saída 11 3 2 2 5" xfId="15574" xr:uid="{FF2F9074-5E45-46F0-B79F-3E16EB979B2D}"/>
    <cellStyle name="Saída 11 3 2 3" xfId="15575" xr:uid="{6FFD5E29-635C-4D7E-B78A-113220E6E6A9}"/>
    <cellStyle name="Saída 11 3 2 3 2" xfId="15576" xr:uid="{B7491D6E-A996-41BB-A879-D43EC57891C8}"/>
    <cellStyle name="Saída 11 3 2 3 2 2" xfId="15577" xr:uid="{4D0FABAD-F151-4BDA-8931-30ADB19AC135}"/>
    <cellStyle name="Saída 11 3 2 3 2 3" xfId="15578" xr:uid="{2F837B52-D0DF-4921-8770-8B385A497F9C}"/>
    <cellStyle name="Saída 11 3 2 3 3" xfId="15579" xr:uid="{0302F980-5145-4181-9D67-6B11F510E4B1}"/>
    <cellStyle name="Saída 11 3 2 3 4" xfId="15580" xr:uid="{E23B8911-5964-4618-B8E3-F62A4D86FBD2}"/>
    <cellStyle name="Saída 11 3 2 4" xfId="15581" xr:uid="{C10D6424-D0F1-4B0C-B391-8409E3A54192}"/>
    <cellStyle name="Saída 11 3 2 4 2" xfId="15582" xr:uid="{C710883F-A1BE-4490-975F-D9243C94C5F6}"/>
    <cellStyle name="Saída 11 3 2 4 2 2" xfId="15583" xr:uid="{79142433-49AE-449E-B5DA-E6D79873FAE6}"/>
    <cellStyle name="Saída 11 3 2 4 2 3" xfId="15584" xr:uid="{39B5E009-56B8-476F-B1CC-596A9E86EFCC}"/>
    <cellStyle name="Saída 11 3 2 4 3" xfId="15585" xr:uid="{E6313510-D0AE-429B-BF6C-3B0D46C561D8}"/>
    <cellStyle name="Saída 11 3 2 4 4" xfId="15586" xr:uid="{0CA6730B-00F9-4B9A-A16B-BF659D21F597}"/>
    <cellStyle name="Saída 11 3 2 5" xfId="15587" xr:uid="{6439A438-28B2-4BFE-BADC-485A2CF0A409}"/>
    <cellStyle name="Saída 11 3 2 6" xfId="15588" xr:uid="{6E1A901B-EE4D-4D40-A90E-78B49310BCCF}"/>
    <cellStyle name="Saída 11 3 3" xfId="15589" xr:uid="{FE24B569-57E7-49A0-B804-26749DD1020A}"/>
    <cellStyle name="Saída 11 3 3 2" xfId="15590" xr:uid="{50584B0B-F7FF-43D0-968B-0C9DEA59AA8C}"/>
    <cellStyle name="Saída 11 3 3 2 2" xfId="15591" xr:uid="{912497AE-41EF-42D4-AB2E-584F73916C5E}"/>
    <cellStyle name="Saída 11 3 3 2 2 2" xfId="15592" xr:uid="{B8324D03-2625-4399-AAC5-CA48B3686F87}"/>
    <cellStyle name="Saída 11 3 3 2 2 3" xfId="15593" xr:uid="{2BC4E05B-902F-48CE-866C-A6D39491498D}"/>
    <cellStyle name="Saída 11 3 3 2 3" xfId="15594" xr:uid="{A8FA1B80-BD0B-4B71-9A2E-D62F33F00EDE}"/>
    <cellStyle name="Saída 11 3 3 2 4" xfId="15595" xr:uid="{63A7F8C1-070E-44E0-BAA4-586F6722E908}"/>
    <cellStyle name="Saída 11 3 3 3" xfId="15596" xr:uid="{7BF606AA-F709-4A07-8754-3D384C37E99D}"/>
    <cellStyle name="Saída 11 3 3 3 2" xfId="15597" xr:uid="{DCF69119-FDBE-43B7-A7B4-334F707D2D75}"/>
    <cellStyle name="Saída 11 3 3 3 2 2" xfId="15598" xr:uid="{12F558E3-95A8-4AC9-AD4F-90E1CC1F6C9A}"/>
    <cellStyle name="Saída 11 3 3 3 2 3" xfId="15599" xr:uid="{28FDD363-AC47-45DF-95E9-22AD7C6196D4}"/>
    <cellStyle name="Saída 11 3 3 3 3" xfId="15600" xr:uid="{F88CD665-9C8A-42ED-BBAF-9C25A14DE94F}"/>
    <cellStyle name="Saída 11 3 3 3 4" xfId="15601" xr:uid="{C7908C28-7CA4-4AEE-99F6-F291F12BBD86}"/>
    <cellStyle name="Saída 11 3 3 4" xfId="15602" xr:uid="{17319170-B891-4328-A583-5BE01BA1150F}"/>
    <cellStyle name="Saída 11 3 3 5" xfId="15603" xr:uid="{7E0A20C2-AC15-435F-94B7-26DA014A1EEC}"/>
    <cellStyle name="Saída 11 3 4" xfId="15604" xr:uid="{03275068-788E-482A-9AC5-96D7084EE9C9}"/>
    <cellStyle name="Saída 11 3 4 2" xfId="15605" xr:uid="{291A40F7-2283-4CF6-9ED9-0B13F2CF7ADC}"/>
    <cellStyle name="Saída 11 3 4 2 2" xfId="15606" xr:uid="{2AC8DB19-0C34-4E75-8DF9-A40CBA2EB456}"/>
    <cellStyle name="Saída 11 3 4 2 3" xfId="15607" xr:uid="{C725392A-E568-4CDA-BCD4-E83C1F6CCA38}"/>
    <cellStyle name="Saída 11 3 4 3" xfId="15608" xr:uid="{37247388-6AB1-4E24-803F-B07266F30BE4}"/>
    <cellStyle name="Saída 11 3 4 4" xfId="15609" xr:uid="{D0846043-E6DC-4B13-8E55-B06218B4A295}"/>
    <cellStyle name="Saída 11 3 5" xfId="15610" xr:uid="{7A4D6433-2C85-476C-B850-CC870520544E}"/>
    <cellStyle name="Saída 11 3 5 2" xfId="15611" xr:uid="{A28510EE-5CFD-489B-B889-43D3F3238D05}"/>
    <cellStyle name="Saída 11 3 5 2 2" xfId="15612" xr:uid="{FF80CBBB-85ED-4162-B362-364F8F637C83}"/>
    <cellStyle name="Saída 11 3 5 2 3" xfId="15613" xr:uid="{3847AC6A-2BC1-472C-B08F-7AC7875EAE59}"/>
    <cellStyle name="Saída 11 3 5 3" xfId="15614" xr:uid="{6154BB97-6C7E-43C2-88D7-76A841A9E858}"/>
    <cellStyle name="Saída 11 3 5 4" xfId="15615" xr:uid="{07E096DB-05F1-43FB-9C4C-5803B8465E78}"/>
    <cellStyle name="Saída 11 3 6" xfId="15616" xr:uid="{BC619154-ED73-4BA0-83EE-D2C23B765A87}"/>
    <cellStyle name="Saída 11 3 7" xfId="15617" xr:uid="{69F7CD1C-29E8-4DF8-8157-2D62BC746E7F}"/>
    <cellStyle name="Saída 11 4" xfId="15618" xr:uid="{B75896FA-DD8B-4353-A7C0-EFF6423FBD9B}"/>
    <cellStyle name="Saída 11 4 2" xfId="15619" xr:uid="{E4953296-31F7-4B5C-9603-6FCFE707A247}"/>
    <cellStyle name="Saída 11 4 2 2" xfId="15620" xr:uid="{45C52055-2137-4552-99CC-74483CB809FA}"/>
    <cellStyle name="Saída 11 4 2 2 2" xfId="15621" xr:uid="{33C47E17-AEFE-436E-9083-311B40C6331F}"/>
    <cellStyle name="Saída 11 4 2 2 2 2" xfId="15622" xr:uid="{0FC21D58-163B-4A8F-993E-80C3BFB1FE1F}"/>
    <cellStyle name="Saída 11 4 2 2 2 3" xfId="15623" xr:uid="{AE8A9BE5-E543-4BE9-9D5E-1D644FD75EAE}"/>
    <cellStyle name="Saída 11 4 2 2 3" xfId="15624" xr:uid="{A8E0FD0C-5D2C-454E-BB0F-7748A183526E}"/>
    <cellStyle name="Saída 11 4 2 2 4" xfId="15625" xr:uid="{FA9B24DF-C803-490C-BFE6-EC5F276255EA}"/>
    <cellStyle name="Saída 11 4 2 3" xfId="15626" xr:uid="{10A565EA-CD6C-4F27-A4E2-705A649044F0}"/>
    <cellStyle name="Saída 11 4 2 3 2" xfId="15627" xr:uid="{AA294F79-326E-4746-8DEE-E60E9B98CC7E}"/>
    <cellStyle name="Saída 11 4 2 3 2 2" xfId="15628" xr:uid="{F7FB3ED2-5EE3-46F5-99A9-11BDBFC497F6}"/>
    <cellStyle name="Saída 11 4 2 3 2 3" xfId="15629" xr:uid="{FACC8E0D-C6AF-4B8D-A93F-06A3B59A9F67}"/>
    <cellStyle name="Saída 11 4 2 3 3" xfId="15630" xr:uid="{55760288-FB9A-4AA6-9E1D-90132C1EF470}"/>
    <cellStyle name="Saída 11 4 2 3 4" xfId="15631" xr:uid="{151ABAE9-DF2E-445B-AC5A-68FD13C5B90E}"/>
    <cellStyle name="Saída 11 4 2 4" xfId="15632" xr:uid="{E8928A1E-78E0-4D77-AD47-42AB21102B7F}"/>
    <cellStyle name="Saída 11 4 2 5" xfId="15633" xr:uid="{1A3F7DBE-54F5-42DE-BF85-5AE9776B1A1B}"/>
    <cellStyle name="Saída 11 4 3" xfId="15634" xr:uid="{9E391519-92D0-4BFE-94D4-DC3E6470C973}"/>
    <cellStyle name="Saída 11 4 3 2" xfId="15635" xr:uid="{EFB5C1B8-924D-4EFD-9C63-E51ED32ADAB7}"/>
    <cellStyle name="Saída 11 4 3 2 2" xfId="15636" xr:uid="{CEAF16D8-B61C-4BAB-AFDA-25249966F72E}"/>
    <cellStyle name="Saída 11 4 3 2 3" xfId="15637" xr:uid="{96F4819B-1B77-4F80-AC1B-4827BEFA76B0}"/>
    <cellStyle name="Saída 11 4 3 3" xfId="15638" xr:uid="{7D8DE820-54FA-4A51-910B-1CE5F8A1F70B}"/>
    <cellStyle name="Saída 11 4 3 4" xfId="15639" xr:uid="{80E06730-C7CE-416F-9F7C-2302234A9377}"/>
    <cellStyle name="Saída 11 4 4" xfId="15640" xr:uid="{41E781E4-6AE1-4DC1-B7A3-AE0E06B0FEF5}"/>
    <cellStyle name="Saída 11 4 4 2" xfId="15641" xr:uid="{CC18E41E-3C1D-4A7E-811D-9E90C9214A8A}"/>
    <cellStyle name="Saída 11 4 4 2 2" xfId="15642" xr:uid="{84E4D09C-F646-4688-94CA-4485F05A38F5}"/>
    <cellStyle name="Saída 11 4 4 2 3" xfId="15643" xr:uid="{84220FD3-64CF-4E07-A08D-03744CAAA27F}"/>
    <cellStyle name="Saída 11 4 4 3" xfId="15644" xr:uid="{1AAB0747-9CA5-400F-99D1-1B851CAA6740}"/>
    <cellStyle name="Saída 11 4 4 4" xfId="15645" xr:uid="{583A8DA9-B112-4A82-B5C3-F41C0B2B1B02}"/>
    <cellStyle name="Saída 11 4 5" xfId="15646" xr:uid="{4175B685-E3AE-4C12-9B7D-AAC6ABA2A483}"/>
    <cellStyle name="Saída 11 4 6" xfId="15647" xr:uid="{E802C40C-20A9-4944-8EAD-4C8542E4CF8B}"/>
    <cellStyle name="Saída 11 5" xfId="15648" xr:uid="{36424588-FB9B-4093-BE9C-224C712F0D88}"/>
    <cellStyle name="Saída 11 5 2" xfId="15649" xr:uid="{546BA8B7-15B7-4260-B0FC-88B2DCD8903E}"/>
    <cellStyle name="Saída 11 5 2 2" xfId="15650" xr:uid="{49DD3BF4-6EE0-486F-87D2-2135EFF8ED16}"/>
    <cellStyle name="Saída 11 5 2 2 2" xfId="15651" xr:uid="{69A4E722-AA7F-41BB-9494-369B080F489F}"/>
    <cellStyle name="Saída 11 5 2 2 3" xfId="15652" xr:uid="{1EA77ED4-AEBE-40AE-9A4A-C747F80F5E5D}"/>
    <cellStyle name="Saída 11 5 2 3" xfId="15653" xr:uid="{2C64B68B-C206-482A-84FA-E59E912D33EB}"/>
    <cellStyle name="Saída 11 5 2 4" xfId="15654" xr:uid="{8A90864C-C4BA-436F-97AA-5F122C5ECD49}"/>
    <cellStyle name="Saída 11 5 3" xfId="15655" xr:uid="{51415B29-81A5-4BAF-B6E1-98BFB6151A4B}"/>
    <cellStyle name="Saída 11 5 3 2" xfId="15656" xr:uid="{023B1B66-7BD9-44BE-A37E-06828499AD11}"/>
    <cellStyle name="Saída 11 5 3 2 2" xfId="15657" xr:uid="{8C206AB0-1E70-4097-BEB6-871871AAEF7F}"/>
    <cellStyle name="Saída 11 5 3 2 3" xfId="15658" xr:uid="{B6F6C625-961D-46B7-94A9-F0CBCD397213}"/>
    <cellStyle name="Saída 11 5 3 3" xfId="15659" xr:uid="{D72AD1A0-3E3F-477F-93BE-B5228E0F2A85}"/>
    <cellStyle name="Saída 11 5 3 4" xfId="15660" xr:uid="{87B3A18C-B326-4617-960C-8CC5472F2D33}"/>
    <cellStyle name="Saída 11 5 4" xfId="15661" xr:uid="{FF407DB4-5FF2-4B99-B3E7-980D9D61DDB7}"/>
    <cellStyle name="Saída 11 5 5" xfId="15662" xr:uid="{6055B71F-B44C-416D-AF5C-C65EBA982A21}"/>
    <cellStyle name="Saída 11 6" xfId="15663" xr:uid="{73B9343B-67DC-43A0-B792-0DD0C85922C9}"/>
    <cellStyle name="Saída 11 6 2" xfId="15664" xr:uid="{42A871E0-E3C3-4E57-A495-2094B898E792}"/>
    <cellStyle name="Saída 11 6 2 2" xfId="15665" xr:uid="{3CFD2A95-C749-42B7-BF97-5858C413EF3E}"/>
    <cellStyle name="Saída 11 6 2 3" xfId="15666" xr:uid="{C7D17716-2211-4892-9DCB-4F621355E3AD}"/>
    <cellStyle name="Saída 11 6 3" xfId="15667" xr:uid="{26A26A13-A0C1-4609-A038-7E7575381524}"/>
    <cellStyle name="Saída 11 6 4" xfId="15668" xr:uid="{12E9A22A-E482-4B83-A977-DBDB02C7FE08}"/>
    <cellStyle name="Saída 11 7" xfId="15669" xr:uid="{D58A6C4B-F248-4509-8D23-11C0B649BCD4}"/>
    <cellStyle name="Saída 11 7 2" xfId="15670" xr:uid="{3584E2E5-F979-4DCD-A916-6A8C95DE8259}"/>
    <cellStyle name="Saída 11 7 2 2" xfId="15671" xr:uid="{BC264C34-F945-4507-95ED-5D6D581F8861}"/>
    <cellStyle name="Saída 11 7 2 3" xfId="15672" xr:uid="{AE4C02D1-E6FF-4237-9BFB-2A454F419F21}"/>
    <cellStyle name="Saída 11 7 3" xfId="15673" xr:uid="{349568B9-335D-4FAD-85A5-C9DA0089E6C3}"/>
    <cellStyle name="Saída 11 7 4" xfId="15674" xr:uid="{CF7E2D74-ADDC-4151-9934-D9B3FAB3EBCA}"/>
    <cellStyle name="Saída 11 8" xfId="15675" xr:uid="{BA672216-BB61-4FD3-861A-5A77DD64EDAA}"/>
    <cellStyle name="Saída 11 9" xfId="15676" xr:uid="{5BA1158D-AFAB-4337-9F42-B875D808F519}"/>
    <cellStyle name="Saída 12" xfId="15677" xr:uid="{5AFBB143-4BC5-4836-BB6A-337D8366A4FE}"/>
    <cellStyle name="Saída 12 2" xfId="15678" xr:uid="{3B73A2D0-726D-4112-BE93-0498F2211B98}"/>
    <cellStyle name="Saída 12 2 2" xfId="15679" xr:uid="{168AB424-39DF-49E3-916B-2B2AC2468174}"/>
    <cellStyle name="Saída 12 2 2 2" xfId="15680" xr:uid="{081DEA57-05D1-4B71-ACAA-3C6D6CA36E90}"/>
    <cellStyle name="Saída 12 2 2 2 2" xfId="15681" xr:uid="{25448B70-2C09-4C66-B465-C7B016AD1394}"/>
    <cellStyle name="Saída 12 2 2 2 2 2" xfId="15682" xr:uid="{059CC537-871C-458A-9D2C-8A724401722B}"/>
    <cellStyle name="Saída 12 2 2 2 2 2 2" xfId="15683" xr:uid="{DC4C1FBF-9A0E-4028-9534-83F5CA06B909}"/>
    <cellStyle name="Saída 12 2 2 2 2 2 2 2" xfId="15684" xr:uid="{34ED61A5-2D6B-474D-A790-B797D67DA3EE}"/>
    <cellStyle name="Saída 12 2 2 2 2 2 2 3" xfId="15685" xr:uid="{62B465DC-2183-4BC8-958A-D3B8820C19F1}"/>
    <cellStyle name="Saída 12 2 2 2 2 2 3" xfId="15686" xr:uid="{6D79E771-374F-4006-BB9E-82CFE0EE0FC2}"/>
    <cellStyle name="Saída 12 2 2 2 2 2 4" xfId="15687" xr:uid="{B7C0AC9F-0940-44C8-A150-72261FCEAD00}"/>
    <cellStyle name="Saída 12 2 2 2 2 3" xfId="15688" xr:uid="{45DD58FA-FB4A-4164-8F1E-C7969FD69B9E}"/>
    <cellStyle name="Saída 12 2 2 2 2 3 2" xfId="15689" xr:uid="{FA2A930C-7DB6-4407-A865-2A4430184E92}"/>
    <cellStyle name="Saída 12 2 2 2 2 3 2 2" xfId="15690" xr:uid="{695D6859-B603-4AD3-8662-C804A78D4636}"/>
    <cellStyle name="Saída 12 2 2 2 2 3 2 3" xfId="15691" xr:uid="{BABA376E-BCD2-465B-8EB6-459C1AF84C97}"/>
    <cellStyle name="Saída 12 2 2 2 2 3 3" xfId="15692" xr:uid="{B586C5E7-9A63-465B-989E-ECF60FC19B03}"/>
    <cellStyle name="Saída 12 2 2 2 2 3 4" xfId="15693" xr:uid="{46416043-F69C-45EE-9550-F7E1B6C0A647}"/>
    <cellStyle name="Saída 12 2 2 2 2 4" xfId="15694" xr:uid="{B61EA3AA-EE1A-4942-BD87-CBD810768EA9}"/>
    <cellStyle name="Saída 12 2 2 2 2 5" xfId="15695" xr:uid="{40AD3A18-F051-44F9-A36A-711667E64EBB}"/>
    <cellStyle name="Saída 12 2 2 2 3" xfId="15696" xr:uid="{AEE7A42C-44DA-41E6-B20C-8F32C9C1DA00}"/>
    <cellStyle name="Saída 12 2 2 2 3 2" xfId="15697" xr:uid="{8474B704-DC3E-4E34-A098-E7943E3759DF}"/>
    <cellStyle name="Saída 12 2 2 2 3 2 2" xfId="15698" xr:uid="{03C74CB7-7E3D-466E-9F25-384D21EC0FFE}"/>
    <cellStyle name="Saída 12 2 2 2 3 2 3" xfId="15699" xr:uid="{ED39AD4E-39FF-4660-A20D-65EA38380B87}"/>
    <cellStyle name="Saída 12 2 2 2 3 3" xfId="15700" xr:uid="{445F9A1A-08BA-4D74-9124-26E36E32C1E1}"/>
    <cellStyle name="Saída 12 2 2 2 3 4" xfId="15701" xr:uid="{9F9F92B0-7085-491F-855E-B21BE4D6E149}"/>
    <cellStyle name="Saída 12 2 2 2 4" xfId="15702" xr:uid="{3D3009C8-25D4-498C-B9FB-28C84CE03304}"/>
    <cellStyle name="Saída 12 2 2 2 4 2" xfId="15703" xr:uid="{B1FE3847-C386-442B-BC77-7F9ED9DA0A6C}"/>
    <cellStyle name="Saída 12 2 2 2 4 2 2" xfId="15704" xr:uid="{BFDAD3BC-7E63-4309-9F3F-FEDD1DD6C516}"/>
    <cellStyle name="Saída 12 2 2 2 4 2 3" xfId="15705" xr:uid="{F34A7437-CA3E-46F0-BD31-BAD08249FAC9}"/>
    <cellStyle name="Saída 12 2 2 2 4 3" xfId="15706" xr:uid="{5C99EA0B-C8B6-488F-9CF6-0D8EF3CA78C4}"/>
    <cellStyle name="Saída 12 2 2 2 4 4" xfId="15707" xr:uid="{73F65F17-C20B-4F78-A3A6-171B7FEBBD0E}"/>
    <cellStyle name="Saída 12 2 2 2 5" xfId="15708" xr:uid="{B1D54C3F-D550-45D2-A739-E9D05F492959}"/>
    <cellStyle name="Saída 12 2 2 2 6" xfId="15709" xr:uid="{05C3F774-983C-4794-9326-E7A4C3104A79}"/>
    <cellStyle name="Saída 12 2 2 3" xfId="15710" xr:uid="{E5B18CB9-2CA7-4F71-9EC3-D2A1A3E42831}"/>
    <cellStyle name="Saída 12 2 2 3 2" xfId="15711" xr:uid="{CA180C6C-3131-4128-90C2-EE341F893EE8}"/>
    <cellStyle name="Saída 12 2 2 3 2 2" xfId="15712" xr:uid="{2AA1A55C-533A-425F-B580-E626A40D8C49}"/>
    <cellStyle name="Saída 12 2 2 3 2 2 2" xfId="15713" xr:uid="{371A9C9E-6BAD-4DE4-A3C3-C359F3B5144B}"/>
    <cellStyle name="Saída 12 2 2 3 2 2 3" xfId="15714" xr:uid="{6B83BB48-086E-4307-AC55-18288E3FB6B9}"/>
    <cellStyle name="Saída 12 2 2 3 2 3" xfId="15715" xr:uid="{EE863C8E-6534-4E6A-B748-6A2A947C7D15}"/>
    <cellStyle name="Saída 12 2 2 3 2 4" xfId="15716" xr:uid="{AD9CC888-AC75-4BE0-A7D3-02D749DB8C56}"/>
    <cellStyle name="Saída 12 2 2 3 3" xfId="15717" xr:uid="{62248676-E222-4EF5-8A3E-607C3818B104}"/>
    <cellStyle name="Saída 12 2 2 3 3 2" xfId="15718" xr:uid="{DB9B0D66-48F7-420F-B364-C6F13B3AF6BD}"/>
    <cellStyle name="Saída 12 2 2 3 3 2 2" xfId="15719" xr:uid="{EE0002B9-1C0F-486D-AFA2-C5ADBCEBBA77}"/>
    <cellStyle name="Saída 12 2 2 3 3 2 3" xfId="15720" xr:uid="{A0B6BA1C-2F6E-41F8-9FA6-92E9F0B109A3}"/>
    <cellStyle name="Saída 12 2 2 3 3 3" xfId="15721" xr:uid="{143E75A2-7E0A-467D-AFD6-34CD60B3E938}"/>
    <cellStyle name="Saída 12 2 2 3 3 4" xfId="15722" xr:uid="{C2B18655-CBBE-4619-9403-5DD992F0AAE1}"/>
    <cellStyle name="Saída 12 2 2 3 4" xfId="15723" xr:uid="{199DD1AB-B0B1-4498-889F-70DF774E293A}"/>
    <cellStyle name="Saída 12 2 2 3 5" xfId="15724" xr:uid="{C41C1301-2E73-48D1-AA61-AEF7831D3601}"/>
    <cellStyle name="Saída 12 2 2 4" xfId="15725" xr:uid="{20228152-8CFA-47FC-9162-7D412851BD47}"/>
    <cellStyle name="Saída 12 2 2 4 2" xfId="15726" xr:uid="{733F7253-7C19-4584-BD7D-58F561FCA7AB}"/>
    <cellStyle name="Saída 12 2 2 4 2 2" xfId="15727" xr:uid="{25D77073-52D4-4A42-8867-7DD6388F4E64}"/>
    <cellStyle name="Saída 12 2 2 4 2 3" xfId="15728" xr:uid="{AEB3AF27-5425-4973-96F8-37302132E25F}"/>
    <cellStyle name="Saída 12 2 2 4 3" xfId="15729" xr:uid="{A1AE6FF3-E0EE-4BF9-963D-805840FC662F}"/>
    <cellStyle name="Saída 12 2 2 4 4" xfId="15730" xr:uid="{094B2D2E-DEF4-4B9F-B34D-EEA6BCD3575F}"/>
    <cellStyle name="Saída 12 2 2 5" xfId="15731" xr:uid="{E8CF9758-31D5-4E46-828D-E1085257474D}"/>
    <cellStyle name="Saída 12 2 2 5 2" xfId="15732" xr:uid="{52951E9C-8DC9-4CD2-8429-01FD4B5960C9}"/>
    <cellStyle name="Saída 12 2 2 5 2 2" xfId="15733" xr:uid="{4DA3991E-12C1-47BB-A728-7CE1817BE1BF}"/>
    <cellStyle name="Saída 12 2 2 5 2 3" xfId="15734" xr:uid="{22BCE5CB-7AC5-4AEE-9657-3A5D81103700}"/>
    <cellStyle name="Saída 12 2 2 5 3" xfId="15735" xr:uid="{096C39F8-01C6-4B49-AACA-01FC07260216}"/>
    <cellStyle name="Saída 12 2 2 5 4" xfId="15736" xr:uid="{89B77CCC-0F0F-4DBE-91BB-17A509B36618}"/>
    <cellStyle name="Saída 12 2 2 6" xfId="15737" xr:uid="{23A1A216-8F68-4C9A-9FD5-5526F46A4957}"/>
    <cellStyle name="Saída 12 2 2 7" xfId="15738" xr:uid="{90541123-CEE1-44B3-9CE2-D446C8E99C85}"/>
    <cellStyle name="Saída 12 2 3" xfId="15739" xr:uid="{A71EE8C5-9F7B-4678-94E5-7068538B388F}"/>
    <cellStyle name="Saída 12 2 3 2" xfId="15740" xr:uid="{FCBEAE69-B317-4682-BBA7-3C777E4E874B}"/>
    <cellStyle name="Saída 12 2 3 2 2" xfId="15741" xr:uid="{15D65B61-C37E-48F4-B3D1-00294A538514}"/>
    <cellStyle name="Saída 12 2 3 2 2 2" xfId="15742" xr:uid="{39DF9CCB-8858-4346-BA08-660D1EA1D3B3}"/>
    <cellStyle name="Saída 12 2 3 2 2 2 2" xfId="15743" xr:uid="{9B897274-7604-4680-BA64-3C5BA67D7422}"/>
    <cellStyle name="Saída 12 2 3 2 2 2 3" xfId="15744" xr:uid="{C1ECC90D-19B7-46C8-95A9-3B1FB71894B0}"/>
    <cellStyle name="Saída 12 2 3 2 2 3" xfId="15745" xr:uid="{832DE810-962E-4EF1-8E28-ECADFC249D6A}"/>
    <cellStyle name="Saída 12 2 3 2 2 4" xfId="15746" xr:uid="{126C0B5D-8763-42F2-A734-9C5D359ABBB1}"/>
    <cellStyle name="Saída 12 2 3 2 3" xfId="15747" xr:uid="{9A38C218-37C7-473A-8A97-30E2BE932E5D}"/>
    <cellStyle name="Saída 12 2 3 2 3 2" xfId="15748" xr:uid="{EAB328CB-5C05-4EFF-AF33-97C24F61C730}"/>
    <cellStyle name="Saída 12 2 3 2 3 2 2" xfId="15749" xr:uid="{2F6D04AB-0A90-46EF-91F6-80027A8CC883}"/>
    <cellStyle name="Saída 12 2 3 2 3 2 3" xfId="15750" xr:uid="{F2A67016-23A5-4D2C-B930-21174D18144A}"/>
    <cellStyle name="Saída 12 2 3 2 3 3" xfId="15751" xr:uid="{DE5787E7-A7CA-4855-9FF1-F309D63CE7C8}"/>
    <cellStyle name="Saída 12 2 3 2 3 4" xfId="15752" xr:uid="{6772CF7E-D305-484D-8B7D-E814AE84FE65}"/>
    <cellStyle name="Saída 12 2 3 2 4" xfId="15753" xr:uid="{35CD3BD0-3411-414A-AA17-A40255CA6F92}"/>
    <cellStyle name="Saída 12 2 3 2 5" xfId="15754" xr:uid="{F720F20A-3ECA-41DB-97F4-62486A011909}"/>
    <cellStyle name="Saída 12 2 3 3" xfId="15755" xr:uid="{FB338318-2F49-4882-A2B2-376A34B237C2}"/>
    <cellStyle name="Saída 12 2 3 3 2" xfId="15756" xr:uid="{3610C2F2-181D-4221-A7D8-5515103829A9}"/>
    <cellStyle name="Saída 12 2 3 3 2 2" xfId="15757" xr:uid="{9088D3B0-B805-4BD4-A4ED-F704D997A2D9}"/>
    <cellStyle name="Saída 12 2 3 3 2 3" xfId="15758" xr:uid="{61345D56-E9FA-47D2-B672-D6129810F0B1}"/>
    <cellStyle name="Saída 12 2 3 3 3" xfId="15759" xr:uid="{7C4D1B3B-9E7D-4B45-B267-6746F7D7D3BC}"/>
    <cellStyle name="Saída 12 2 3 3 4" xfId="15760" xr:uid="{35FF6D96-7E52-4715-92D0-C0585F115E86}"/>
    <cellStyle name="Saída 12 2 3 4" xfId="15761" xr:uid="{C344D31E-6AD2-43A8-B4A8-E8DE56FAD954}"/>
    <cellStyle name="Saída 12 2 3 4 2" xfId="15762" xr:uid="{8685F7A5-66EB-47BB-A80E-ADFAEA537D06}"/>
    <cellStyle name="Saída 12 2 3 4 2 2" xfId="15763" xr:uid="{D050E3AC-44FC-4889-AAD7-10461953AD90}"/>
    <cellStyle name="Saída 12 2 3 4 2 3" xfId="15764" xr:uid="{EAE1143C-B720-4302-8DD4-65213136AC83}"/>
    <cellStyle name="Saída 12 2 3 4 3" xfId="15765" xr:uid="{B63E7F54-E7CC-4E01-9C20-9DDD308D26B1}"/>
    <cellStyle name="Saída 12 2 3 4 4" xfId="15766" xr:uid="{DF2B8D6F-063E-4D65-AB1C-502472F810AA}"/>
    <cellStyle name="Saída 12 2 3 5" xfId="15767" xr:uid="{D0284944-3B36-4D36-8592-165576B662E9}"/>
    <cellStyle name="Saída 12 2 3 6" xfId="15768" xr:uid="{716FB745-DB4F-43FF-939B-1AE6EE0C4CFD}"/>
    <cellStyle name="Saída 12 2 4" xfId="15769" xr:uid="{D31F6EBF-5985-4C4A-80A6-BD04F7CBC651}"/>
    <cellStyle name="Saída 12 2 4 2" xfId="15770" xr:uid="{833572ED-B781-44B2-8588-DB9E63CC6489}"/>
    <cellStyle name="Saída 12 2 4 2 2" xfId="15771" xr:uid="{226982E8-385F-4658-8848-B244A93B0404}"/>
    <cellStyle name="Saída 12 2 4 2 2 2" xfId="15772" xr:uid="{EA133068-8D6F-48E6-98C9-AE09AA96284B}"/>
    <cellStyle name="Saída 12 2 4 2 2 3" xfId="15773" xr:uid="{AE990296-C05C-45E0-8369-705E4899EC7B}"/>
    <cellStyle name="Saída 12 2 4 2 3" xfId="15774" xr:uid="{52672097-BA31-4F36-A114-5089CCF5D134}"/>
    <cellStyle name="Saída 12 2 4 2 4" xfId="15775" xr:uid="{11B49532-929A-4E9D-B554-86C337FC1531}"/>
    <cellStyle name="Saída 12 2 4 3" xfId="15776" xr:uid="{AACAC8EF-37CE-4259-BF95-2DB5A612F9AC}"/>
    <cellStyle name="Saída 12 2 4 3 2" xfId="15777" xr:uid="{35BDFC15-47A8-4924-8EB7-D91DBDCB8E04}"/>
    <cellStyle name="Saída 12 2 4 3 2 2" xfId="15778" xr:uid="{6926BF00-1AF6-4BC3-BCE1-66A666BEC515}"/>
    <cellStyle name="Saída 12 2 4 3 2 3" xfId="15779" xr:uid="{B2885119-4199-44D3-A638-3F83CFE3EA14}"/>
    <cellStyle name="Saída 12 2 4 3 3" xfId="15780" xr:uid="{77BFCA2E-6440-4E5E-BBDF-2F78F4495F3D}"/>
    <cellStyle name="Saída 12 2 4 3 4" xfId="15781" xr:uid="{57D20939-03EC-40EE-9972-47DDDE8071A7}"/>
    <cellStyle name="Saída 12 2 4 4" xfId="15782" xr:uid="{02A0480B-4CD4-4CAA-A6C0-94B32FEA77BB}"/>
    <cellStyle name="Saída 12 2 4 5" xfId="15783" xr:uid="{F8296D52-9030-427B-8F7E-F227856A4E54}"/>
    <cellStyle name="Saída 12 2 5" xfId="15784" xr:uid="{5518554B-A33E-4AEA-90C5-D48A5F379EC3}"/>
    <cellStyle name="Saída 12 2 5 2" xfId="15785" xr:uid="{37AAB994-4F8A-47E7-8F44-288450FEBC25}"/>
    <cellStyle name="Saída 12 2 5 2 2" xfId="15786" xr:uid="{79E17B37-9935-45BE-9502-FF5032EC3D3A}"/>
    <cellStyle name="Saída 12 2 5 2 3" xfId="15787" xr:uid="{B9234589-3AF0-480E-89DF-E717FDA16C82}"/>
    <cellStyle name="Saída 12 2 5 3" xfId="15788" xr:uid="{2A638440-2D52-48FA-A604-856A728FD7D3}"/>
    <cellStyle name="Saída 12 2 5 4" xfId="15789" xr:uid="{463133EB-A072-47EB-8132-2C056F50193E}"/>
    <cellStyle name="Saída 12 2 6" xfId="15790" xr:uid="{133E7A52-2178-4933-8A94-2C48594F1703}"/>
    <cellStyle name="Saída 12 2 6 2" xfId="15791" xr:uid="{EA550B4D-387C-4CF9-A7D2-C670AAE118CB}"/>
    <cellStyle name="Saída 12 2 6 2 2" xfId="15792" xr:uid="{87D18058-695B-4861-ACDD-740D54B50C10}"/>
    <cellStyle name="Saída 12 2 6 2 3" xfId="15793" xr:uid="{58458003-80FC-4FBB-9BC4-6FB61665EC4F}"/>
    <cellStyle name="Saída 12 2 6 3" xfId="15794" xr:uid="{008FA34B-6B46-45E6-8C6D-91392F43BE6D}"/>
    <cellStyle name="Saída 12 2 6 4" xfId="15795" xr:uid="{DEC6F9DB-CACE-4F26-8674-DAFAA446D7E6}"/>
    <cellStyle name="Saída 12 2 7" xfId="15796" xr:uid="{225900E4-7916-482E-B32A-3B0698EC37C7}"/>
    <cellStyle name="Saída 12 2 8" xfId="15797" xr:uid="{1EB05531-84C7-415D-9C62-F8C9E02AEE0D}"/>
    <cellStyle name="Saída 12 3" xfId="15798" xr:uid="{5B6F3D52-4FA2-47B9-8287-3FADA1F1CF38}"/>
    <cellStyle name="Saída 12 3 2" xfId="15799" xr:uid="{6B7A44C2-2ADA-4542-ACCC-DA1635CF9724}"/>
    <cellStyle name="Saída 12 3 2 2" xfId="15800" xr:uid="{13FD53D4-A399-4F07-A8CC-82DBDC536287}"/>
    <cellStyle name="Saída 12 3 2 2 2" xfId="15801" xr:uid="{CFFFC107-43CE-4D63-8724-DED927398E98}"/>
    <cellStyle name="Saída 12 3 2 2 2 2" xfId="15802" xr:uid="{459D786C-189A-423A-A765-6E99A6824CCF}"/>
    <cellStyle name="Saída 12 3 2 2 2 2 2" xfId="15803" xr:uid="{D290E34F-0419-426F-8821-E36793E854FF}"/>
    <cellStyle name="Saída 12 3 2 2 2 2 3" xfId="15804" xr:uid="{C7BF3873-43F8-44B9-852F-C1FE4BAEAC82}"/>
    <cellStyle name="Saída 12 3 2 2 2 3" xfId="15805" xr:uid="{C0493310-052A-4352-8F05-58B1F5E35C56}"/>
    <cellStyle name="Saída 12 3 2 2 2 4" xfId="15806" xr:uid="{276DE084-1812-4DD3-8342-F824D135D934}"/>
    <cellStyle name="Saída 12 3 2 2 3" xfId="15807" xr:uid="{FE3D0C78-B036-4BD2-8306-0D016D2AC319}"/>
    <cellStyle name="Saída 12 3 2 2 3 2" xfId="15808" xr:uid="{AF304D15-8B38-463C-B4ED-C63F3F1D9551}"/>
    <cellStyle name="Saída 12 3 2 2 3 2 2" xfId="15809" xr:uid="{10715D01-0539-49DF-9DE3-1ECA5DCA38B2}"/>
    <cellStyle name="Saída 12 3 2 2 3 2 3" xfId="15810" xr:uid="{CB2F358A-FF44-406A-AA1A-FE54903C76A1}"/>
    <cellStyle name="Saída 12 3 2 2 3 3" xfId="15811" xr:uid="{106B5BF8-CEB8-4BBE-A906-2F6134CF8425}"/>
    <cellStyle name="Saída 12 3 2 2 3 4" xfId="15812" xr:uid="{0489B4E8-0463-4CD1-BDC1-A9E7DFBDD680}"/>
    <cellStyle name="Saída 12 3 2 2 4" xfId="15813" xr:uid="{8B1C54F0-078B-4B4A-A740-02229020DC1B}"/>
    <cellStyle name="Saída 12 3 2 2 5" xfId="15814" xr:uid="{844F3A60-4558-4BAB-9D2B-E8E733BB22AD}"/>
    <cellStyle name="Saída 12 3 2 3" xfId="15815" xr:uid="{4094088E-7706-4A9B-B115-6027648F9F63}"/>
    <cellStyle name="Saída 12 3 2 3 2" xfId="15816" xr:uid="{A347BB1E-18BE-45DE-B03E-3843ACC679EB}"/>
    <cellStyle name="Saída 12 3 2 3 2 2" xfId="15817" xr:uid="{CE063851-C677-49B2-8080-D42E43B20A99}"/>
    <cellStyle name="Saída 12 3 2 3 2 3" xfId="15818" xr:uid="{40384CFA-FC4B-4635-950E-9231D4AAF2A1}"/>
    <cellStyle name="Saída 12 3 2 3 3" xfId="15819" xr:uid="{531A1D66-5E26-47DE-A18C-22F7725B95AE}"/>
    <cellStyle name="Saída 12 3 2 3 4" xfId="15820" xr:uid="{EACAFDA7-22FF-44CA-A1D6-55FCC734BF46}"/>
    <cellStyle name="Saída 12 3 2 4" xfId="15821" xr:uid="{42503524-4D22-4FF8-8117-AA06E9F04172}"/>
    <cellStyle name="Saída 12 3 2 4 2" xfId="15822" xr:uid="{723EE73A-9BCF-4E9C-A7FC-9CB2BA94CEBE}"/>
    <cellStyle name="Saída 12 3 2 4 2 2" xfId="15823" xr:uid="{7740102B-BCE2-442E-AFF3-D48E74357086}"/>
    <cellStyle name="Saída 12 3 2 4 2 3" xfId="15824" xr:uid="{935BCB4F-DC18-4B2E-954F-A36CF52395E0}"/>
    <cellStyle name="Saída 12 3 2 4 3" xfId="15825" xr:uid="{43191EE5-66C2-4DF6-84DE-E2615E12AEFC}"/>
    <cellStyle name="Saída 12 3 2 4 4" xfId="15826" xr:uid="{BFA688F9-9066-495F-BEC0-07B6190CA1A2}"/>
    <cellStyle name="Saída 12 3 2 5" xfId="15827" xr:uid="{43BE0A3B-B7A0-4A91-9F47-7BD1E977EF6B}"/>
    <cellStyle name="Saída 12 3 2 6" xfId="15828" xr:uid="{538D8DE3-BEB1-40D1-B196-43D2BE580A9F}"/>
    <cellStyle name="Saída 12 3 3" xfId="15829" xr:uid="{E0164591-C052-4CC7-846D-20B33A73949E}"/>
    <cellStyle name="Saída 12 3 3 2" xfId="15830" xr:uid="{411ABE01-D2A7-437E-B7D3-CBEC5330AE39}"/>
    <cellStyle name="Saída 12 3 3 2 2" xfId="15831" xr:uid="{D67654BB-0445-4FEA-B283-9F7366713F9A}"/>
    <cellStyle name="Saída 12 3 3 2 2 2" xfId="15832" xr:uid="{B7EDAF9A-44DF-4780-918D-5FE5B0B19C80}"/>
    <cellStyle name="Saída 12 3 3 2 2 3" xfId="15833" xr:uid="{F1A586FC-A9E4-4EA7-8C75-B1ED1496F6B3}"/>
    <cellStyle name="Saída 12 3 3 2 3" xfId="15834" xr:uid="{9E079BF9-8BA5-4397-B79F-EF08DE420D80}"/>
    <cellStyle name="Saída 12 3 3 2 4" xfId="15835" xr:uid="{F7241F40-C14B-4070-AFC8-B2880E347F8C}"/>
    <cellStyle name="Saída 12 3 3 3" xfId="15836" xr:uid="{7090DB99-F6CE-4CF1-AA91-A94EAF97BC66}"/>
    <cellStyle name="Saída 12 3 3 3 2" xfId="15837" xr:uid="{45CF8B5C-1C6C-4DD8-A2B2-2ED5A192E82F}"/>
    <cellStyle name="Saída 12 3 3 3 2 2" xfId="15838" xr:uid="{EB4E7D4B-3176-4EAA-981B-39DE7CBDC2FD}"/>
    <cellStyle name="Saída 12 3 3 3 2 3" xfId="15839" xr:uid="{E3E27BBA-2F88-43D6-87DA-7F71F018312E}"/>
    <cellStyle name="Saída 12 3 3 3 3" xfId="15840" xr:uid="{91377BC9-1A0D-4956-B8B4-9F39CECD4D33}"/>
    <cellStyle name="Saída 12 3 3 3 4" xfId="15841" xr:uid="{03BE83AB-0458-4EBA-B53C-9EF3177208A7}"/>
    <cellStyle name="Saída 12 3 3 4" xfId="15842" xr:uid="{6D4DED85-0229-40A2-922A-D28EAC6F734B}"/>
    <cellStyle name="Saída 12 3 3 5" xfId="15843" xr:uid="{FD493CAE-4E12-4387-AD45-2DF312E8EC39}"/>
    <cellStyle name="Saída 12 3 4" xfId="15844" xr:uid="{91CBB4FD-999C-4B49-B53F-93B8FBB628AA}"/>
    <cellStyle name="Saída 12 3 4 2" xfId="15845" xr:uid="{720074FB-5302-4066-A925-6F3BAE8C267D}"/>
    <cellStyle name="Saída 12 3 4 2 2" xfId="15846" xr:uid="{04C86C52-C87B-4B7B-B1E5-91EB37E1AC44}"/>
    <cellStyle name="Saída 12 3 4 2 3" xfId="15847" xr:uid="{E372C959-F22B-4AFE-9697-9383F263F492}"/>
    <cellStyle name="Saída 12 3 4 3" xfId="15848" xr:uid="{7B5F2E00-CE5A-4061-878C-230E6901C3F2}"/>
    <cellStyle name="Saída 12 3 4 4" xfId="15849" xr:uid="{A485DB14-4532-4DB8-A8CE-32831CA52595}"/>
    <cellStyle name="Saída 12 3 5" xfId="15850" xr:uid="{5F3C2178-2343-4272-811F-C9B1C6DBD89A}"/>
    <cellStyle name="Saída 12 3 5 2" xfId="15851" xr:uid="{637028A9-7CF4-4289-BCE6-DA186B41DE1E}"/>
    <cellStyle name="Saída 12 3 5 2 2" xfId="15852" xr:uid="{D5009E94-49C4-4B9F-9BA0-44C068B830AE}"/>
    <cellStyle name="Saída 12 3 5 2 3" xfId="15853" xr:uid="{F034B4C1-C2BB-4FEE-BE7C-B8E9BDE77BCF}"/>
    <cellStyle name="Saída 12 3 5 3" xfId="15854" xr:uid="{FE985FAA-3B4C-4029-B35C-A95E3312C8F7}"/>
    <cellStyle name="Saída 12 3 5 4" xfId="15855" xr:uid="{8ACF66E6-FF07-4196-BE66-A042D671FEA1}"/>
    <cellStyle name="Saída 12 3 6" xfId="15856" xr:uid="{04A4FC75-9B52-4005-B393-6C9CBF4A5CEE}"/>
    <cellStyle name="Saída 12 3 7" xfId="15857" xr:uid="{BCA1792F-E645-46DF-B32D-EF2FF04B3058}"/>
    <cellStyle name="Saída 12 4" xfId="15858" xr:uid="{6E18092C-BDC4-4054-B7FB-B0291A0ED6CB}"/>
    <cellStyle name="Saída 12 4 2" xfId="15859" xr:uid="{C82339E0-026F-4342-AE99-AC4E43BBF59C}"/>
    <cellStyle name="Saída 12 4 2 2" xfId="15860" xr:uid="{69B2139C-A306-4305-8D18-ECFDD6803A5B}"/>
    <cellStyle name="Saída 12 4 2 2 2" xfId="15861" xr:uid="{49EE791A-E0DC-4F8C-ADDA-56BE1657C8D6}"/>
    <cellStyle name="Saída 12 4 2 2 2 2" xfId="15862" xr:uid="{C56C2C21-ADE2-4148-A662-DF42E61168E2}"/>
    <cellStyle name="Saída 12 4 2 2 2 3" xfId="15863" xr:uid="{8E10176C-7FC6-493F-8C1A-4D9E17C5CF88}"/>
    <cellStyle name="Saída 12 4 2 2 3" xfId="15864" xr:uid="{5DF22111-E46B-4B39-AA30-7E9651D7116E}"/>
    <cellStyle name="Saída 12 4 2 2 4" xfId="15865" xr:uid="{FCB6F18E-95A3-489A-97FC-3F311C9161CF}"/>
    <cellStyle name="Saída 12 4 2 3" xfId="15866" xr:uid="{49B2890C-41F4-4859-8F3C-131F2B4F032E}"/>
    <cellStyle name="Saída 12 4 2 3 2" xfId="15867" xr:uid="{E3DE357E-A3A1-4043-BD65-7D15CD3C396C}"/>
    <cellStyle name="Saída 12 4 2 3 2 2" xfId="15868" xr:uid="{A65D806A-938D-4784-989F-30DD3D37EFEE}"/>
    <cellStyle name="Saída 12 4 2 3 2 3" xfId="15869" xr:uid="{4DF7B19D-CCB4-4FB8-8E48-F2F64B7572F7}"/>
    <cellStyle name="Saída 12 4 2 3 3" xfId="15870" xr:uid="{C13FA45E-DBED-4A77-BC92-AE0A31D57CB1}"/>
    <cellStyle name="Saída 12 4 2 3 4" xfId="15871" xr:uid="{D73B4933-C255-45BD-94DB-B2A4F04221AF}"/>
    <cellStyle name="Saída 12 4 2 4" xfId="15872" xr:uid="{DC610B40-ACC6-4525-9293-1F4E4550BD44}"/>
    <cellStyle name="Saída 12 4 2 5" xfId="15873" xr:uid="{7093035B-4004-4FA0-A01A-8502535FBFAE}"/>
    <cellStyle name="Saída 12 4 3" xfId="15874" xr:uid="{1961482E-8075-4D23-B528-8CFFC52FC3A8}"/>
    <cellStyle name="Saída 12 4 3 2" xfId="15875" xr:uid="{D7B5C254-0665-49FD-8301-D59ADB308D25}"/>
    <cellStyle name="Saída 12 4 3 2 2" xfId="15876" xr:uid="{5E6A9874-5A46-4F80-BE42-A510B39C17D6}"/>
    <cellStyle name="Saída 12 4 3 2 3" xfId="15877" xr:uid="{11989993-61BC-40D8-A304-9AC43A75BE38}"/>
    <cellStyle name="Saída 12 4 3 3" xfId="15878" xr:uid="{B633BE7A-B016-41C5-9385-EF2B68A99B5B}"/>
    <cellStyle name="Saída 12 4 3 4" xfId="15879" xr:uid="{3FE86C25-9737-452D-80D5-459B4D7A789D}"/>
    <cellStyle name="Saída 12 4 4" xfId="15880" xr:uid="{D044D40C-3A52-4CAD-9170-A40505A66B6A}"/>
    <cellStyle name="Saída 12 4 4 2" xfId="15881" xr:uid="{E9325E8A-72C8-45F0-980B-81832507D993}"/>
    <cellStyle name="Saída 12 4 4 2 2" xfId="15882" xr:uid="{646D442E-1921-44F1-A39B-2F7699459F2B}"/>
    <cellStyle name="Saída 12 4 4 2 3" xfId="15883" xr:uid="{9A132DF5-4CA5-4189-B8A2-698A76F92F21}"/>
    <cellStyle name="Saída 12 4 4 3" xfId="15884" xr:uid="{F63DE392-010A-4551-8095-37DAF1287128}"/>
    <cellStyle name="Saída 12 4 4 4" xfId="15885" xr:uid="{6E1183B0-FB80-42E5-95FE-A22FBE1368DE}"/>
    <cellStyle name="Saída 12 4 5" xfId="15886" xr:uid="{5EE69AFA-0369-4D06-B837-5EB99167EEAB}"/>
    <cellStyle name="Saída 12 4 6" xfId="15887" xr:uid="{4124644D-6512-4F98-9EE2-1D9871D8EED4}"/>
    <cellStyle name="Saída 12 5" xfId="15888" xr:uid="{30BD4D80-C996-428C-ABCD-72D60F5427AB}"/>
    <cellStyle name="Saída 12 5 2" xfId="15889" xr:uid="{B09C46A5-E784-43B9-8895-309065CDCEB7}"/>
    <cellStyle name="Saída 12 5 2 2" xfId="15890" xr:uid="{66DE7A06-7B5A-4A24-97AB-326E8CAC2D6C}"/>
    <cellStyle name="Saída 12 5 2 2 2" xfId="15891" xr:uid="{527867D9-9447-482F-88A9-5027275C331B}"/>
    <cellStyle name="Saída 12 5 2 2 3" xfId="15892" xr:uid="{1EC32ED6-C2D0-4651-B1BD-9D0BA7EA6BC0}"/>
    <cellStyle name="Saída 12 5 2 3" xfId="15893" xr:uid="{197CFB37-16F2-47FC-86FA-57A72D2B3486}"/>
    <cellStyle name="Saída 12 5 2 4" xfId="15894" xr:uid="{F53C6B62-7965-4359-9AB5-716ECC061A7E}"/>
    <cellStyle name="Saída 12 5 3" xfId="15895" xr:uid="{333FB7B6-BE8F-438A-824D-260B087AEE76}"/>
    <cellStyle name="Saída 12 5 3 2" xfId="15896" xr:uid="{86169AB1-0C22-4261-BE73-768F3EA7BCF0}"/>
    <cellStyle name="Saída 12 5 3 2 2" xfId="15897" xr:uid="{D4220B4C-DB08-4B6F-8401-FF00EB3C3DE2}"/>
    <cellStyle name="Saída 12 5 3 2 3" xfId="15898" xr:uid="{B015527C-54D0-426A-B548-4A967BC54DB9}"/>
    <cellStyle name="Saída 12 5 3 3" xfId="15899" xr:uid="{D9889DD7-9659-47E8-8514-74A4BBA65DFE}"/>
    <cellStyle name="Saída 12 5 3 4" xfId="15900" xr:uid="{76BF9FF6-E93A-4ADD-AFB0-DA327328B4F3}"/>
    <cellStyle name="Saída 12 5 4" xfId="15901" xr:uid="{610768A6-0A3D-4044-B837-ADC26ED5A1D9}"/>
    <cellStyle name="Saída 12 5 5" xfId="15902" xr:uid="{4C937D2F-E461-4947-BC50-C1D18FD9EF70}"/>
    <cellStyle name="Saída 12 6" xfId="15903" xr:uid="{8F1579BF-7A1D-4738-9C77-74F6C4131441}"/>
    <cellStyle name="Saída 12 6 2" xfId="15904" xr:uid="{AC07BAC1-CF9E-47DA-A855-5966A1508B1E}"/>
    <cellStyle name="Saída 12 6 2 2" xfId="15905" xr:uid="{213E7984-EED8-472A-AFBE-464E38B30945}"/>
    <cellStyle name="Saída 12 6 2 3" xfId="15906" xr:uid="{2C9DAEE8-2F7F-40B5-BD23-1623A65EC7DB}"/>
    <cellStyle name="Saída 12 6 3" xfId="15907" xr:uid="{396F80F4-E0C3-40C4-B6F9-2FF133FDC0A2}"/>
    <cellStyle name="Saída 12 6 4" xfId="15908" xr:uid="{543D58D7-AAD6-415D-A769-5B7FA2BABBAF}"/>
    <cellStyle name="Saída 12 7" xfId="15909" xr:uid="{C8501106-5904-464E-ABC2-4AF8FA606052}"/>
    <cellStyle name="Saída 12 7 2" xfId="15910" xr:uid="{97CCDA24-D5E6-44DD-B3FF-633C057F765C}"/>
    <cellStyle name="Saída 12 7 2 2" xfId="15911" xr:uid="{108BBD43-6E43-4DD2-BE2E-AA6713609783}"/>
    <cellStyle name="Saída 12 7 2 3" xfId="15912" xr:uid="{3DF31C58-6FBC-41D8-9381-7B3C47A30AA2}"/>
    <cellStyle name="Saída 12 7 3" xfId="15913" xr:uid="{DE972B13-AA7F-451E-A259-B8A5FFA9F80D}"/>
    <cellStyle name="Saída 12 7 4" xfId="15914" xr:uid="{995D5A1C-7FB4-4648-85F7-D57DD51C147C}"/>
    <cellStyle name="Saída 12 8" xfId="15915" xr:uid="{3AFA195F-D5A9-4B46-9DC2-023BBA1C93B9}"/>
    <cellStyle name="Saída 12 9" xfId="15916" xr:uid="{A0D733E7-86BA-44B4-A0F5-12CEF1EA535D}"/>
    <cellStyle name="Saída 2" xfId="1709" xr:uid="{4E3B8901-06F3-4E1C-A0F8-DABB4EDF5258}"/>
    <cellStyle name="Saída 2 10" xfId="15917" xr:uid="{39060390-CABD-409C-8E10-D734A8A76AF7}"/>
    <cellStyle name="Saída 2 10 2" xfId="15918" xr:uid="{6E9B223E-58B9-4D6B-84F6-B90955C02F56}"/>
    <cellStyle name="Saída 2 10 2 2" xfId="15919" xr:uid="{1461EFAA-9C5F-40CC-96E7-DA09FB19BDBA}"/>
    <cellStyle name="Saída 2 10 2 2 2" xfId="15920" xr:uid="{439A250C-AF95-424A-BB4F-4C5E85271711}"/>
    <cellStyle name="Saída 2 10 2 2 3" xfId="15921" xr:uid="{735C2FEA-3872-4BA6-A89E-C5CDBE2D5AC3}"/>
    <cellStyle name="Saída 2 10 2 3" xfId="15922" xr:uid="{0A290761-56FA-413D-AE40-C4924E9340E1}"/>
    <cellStyle name="Saída 2 10 2 4" xfId="15923" xr:uid="{0D121844-D677-40F9-853F-6C760482D535}"/>
    <cellStyle name="Saída 2 10 3" xfId="15924" xr:uid="{939EEF52-91F6-4D96-9BC2-5C9698F33DE6}"/>
    <cellStyle name="Saída 2 10 3 2" xfId="15925" xr:uid="{94694446-6874-43E9-A3F3-D97E245E6E7B}"/>
    <cellStyle name="Saída 2 10 3 2 2" xfId="15926" xr:uid="{CD3657A1-CB56-4AB2-BD85-98ECB5DA78DE}"/>
    <cellStyle name="Saída 2 10 3 2 3" xfId="15927" xr:uid="{25EB370E-70EF-46CA-B6D5-C935BAF55623}"/>
    <cellStyle name="Saída 2 10 3 3" xfId="15928" xr:uid="{3BBC0B58-B0FD-4265-A56C-16D8B76E74E9}"/>
    <cellStyle name="Saída 2 10 3 4" xfId="15929" xr:uid="{429091A2-2166-4DAC-A44D-58BC9AE92602}"/>
    <cellStyle name="Saída 2 10 4" xfId="15930" xr:uid="{F8EDC353-0927-4897-BB8B-794B67012381}"/>
    <cellStyle name="Saída 2 10 5" xfId="15931" xr:uid="{E0DF4B8D-80F8-4126-AE4E-A0A64F4FAC15}"/>
    <cellStyle name="Saída 2 11" xfId="15932" xr:uid="{D06F4AA3-431F-491E-B338-5FE3BC9E3AAA}"/>
    <cellStyle name="Saída 2 11 2" xfId="15933" xr:uid="{5F5CD907-A71E-48FC-B000-900231056667}"/>
    <cellStyle name="Saída 2 11 2 2" xfId="15934" xr:uid="{C04B53E8-6472-44B1-AC9C-DFFB053ACEA3}"/>
    <cellStyle name="Saída 2 11 2 3" xfId="15935" xr:uid="{9AC83092-6D5A-48DB-B152-FA856C4CFD03}"/>
    <cellStyle name="Saída 2 11 3" xfId="15936" xr:uid="{E25ED7F8-C150-41D1-82F3-4A6614DCE25B}"/>
    <cellStyle name="Saída 2 11 4" xfId="15937" xr:uid="{3CB15B64-5D12-486F-B6BE-E60B102A2E76}"/>
    <cellStyle name="Saída 2 12" xfId="15938" xr:uid="{8B61FCBE-76B6-486E-BC24-3F6A86639123}"/>
    <cellStyle name="Saída 2 12 2" xfId="15939" xr:uid="{F4293345-B445-48BC-A7C0-72B05E6560CD}"/>
    <cellStyle name="Saída 2 12 2 2" xfId="15940" xr:uid="{80BB9241-F1BB-4518-8DB8-16738EB9FAC2}"/>
    <cellStyle name="Saída 2 12 2 3" xfId="15941" xr:uid="{D95BCC58-FDCC-48FB-B02E-99E26519DC12}"/>
    <cellStyle name="Saída 2 12 3" xfId="15942" xr:uid="{EF773FCD-A58D-46BD-83FE-585309498A86}"/>
    <cellStyle name="Saída 2 12 4" xfId="15943" xr:uid="{DD94DEBD-C736-4737-83CF-46072C473B98}"/>
    <cellStyle name="Saída 2 13" xfId="15944" xr:uid="{1958390E-DB9E-40D5-8309-F702FF2DD4C7}"/>
    <cellStyle name="Saída 2 2" xfId="15945" xr:uid="{92911FC0-9DD4-4DAD-A488-502E20B9DD60}"/>
    <cellStyle name="Saída 2 2 2" xfId="15946" xr:uid="{1C6BFFDE-3FC4-4D7E-A244-1F3E1CA5FB60}"/>
    <cellStyle name="Saída 2 2 2 2" xfId="15947" xr:uid="{13F7351A-3378-4DE1-8C97-57F99E121133}"/>
    <cellStyle name="Saída 2 2 2 2 2" xfId="15948" xr:uid="{E314FCF8-18E2-41E0-AFD4-81D3145AAAA4}"/>
    <cellStyle name="Saída 2 2 2 2 2 2" xfId="15949" xr:uid="{91160DDD-102C-4D69-A017-ACF63D8D03B8}"/>
    <cellStyle name="Saída 2 2 2 2 2 2 2" xfId="15950" xr:uid="{71CF5E4E-5BA1-4E52-A767-E5590888EEEC}"/>
    <cellStyle name="Saída 2 2 2 2 2 2 2 2" xfId="15951" xr:uid="{5464C0C3-E5A6-406A-BDE0-8147BF57029A}"/>
    <cellStyle name="Saída 2 2 2 2 2 2 2 2 2" xfId="15952" xr:uid="{06B7AE2A-9CB7-4A17-9D6A-01B39E5D5D4A}"/>
    <cellStyle name="Saída 2 2 2 2 2 2 2 2 3" xfId="15953" xr:uid="{3A4CFBFD-384C-4F4C-AA42-8CF2692CB117}"/>
    <cellStyle name="Saída 2 2 2 2 2 2 2 3" xfId="15954" xr:uid="{5224CE0F-BD48-40AD-90B1-897514B1118D}"/>
    <cellStyle name="Saída 2 2 2 2 2 2 2 4" xfId="15955" xr:uid="{7BAF59EA-FA68-4C1A-BA18-3E5BFA9B3D32}"/>
    <cellStyle name="Saída 2 2 2 2 2 2 3" xfId="15956" xr:uid="{F981F20F-A824-4AFC-9664-F99CF5B825A7}"/>
    <cellStyle name="Saída 2 2 2 2 2 2 3 2" xfId="15957" xr:uid="{4B82C7B5-044C-4F01-B562-924830CC1BE9}"/>
    <cellStyle name="Saída 2 2 2 2 2 2 3 2 2" xfId="15958" xr:uid="{EA9ED9A0-BC76-4E16-9B69-B821AA86E486}"/>
    <cellStyle name="Saída 2 2 2 2 2 2 3 2 3" xfId="15959" xr:uid="{726777AB-13BD-4D86-A639-0C30833B555F}"/>
    <cellStyle name="Saída 2 2 2 2 2 2 3 3" xfId="15960" xr:uid="{6FFD379F-178C-42FD-97B5-55D65B374AC1}"/>
    <cellStyle name="Saída 2 2 2 2 2 2 3 4" xfId="15961" xr:uid="{557E2827-53E7-4C07-8309-7877E3A78B1F}"/>
    <cellStyle name="Saída 2 2 2 2 2 2 4" xfId="15962" xr:uid="{F5272737-82A4-410A-A682-8F848367158F}"/>
    <cellStyle name="Saída 2 2 2 2 2 2 5" xfId="15963" xr:uid="{EE42423D-9CDD-4D66-A113-058269A092CD}"/>
    <cellStyle name="Saída 2 2 2 2 2 3" xfId="15964" xr:uid="{B8F67650-09AF-40A0-99BB-B64345ABB1A9}"/>
    <cellStyle name="Saída 2 2 2 2 2 3 2" xfId="15965" xr:uid="{D00DAB49-9FFA-4886-A7C3-2685EE1E68D6}"/>
    <cellStyle name="Saída 2 2 2 2 2 3 2 2" xfId="15966" xr:uid="{9AA6447B-A399-421C-976C-D121B053A3B9}"/>
    <cellStyle name="Saída 2 2 2 2 2 3 2 3" xfId="15967" xr:uid="{6AB54020-E2E7-4506-8782-37A16A447EA2}"/>
    <cellStyle name="Saída 2 2 2 2 2 3 3" xfId="15968" xr:uid="{C37C18B0-FBAC-4B92-B2A8-A224972045DB}"/>
    <cellStyle name="Saída 2 2 2 2 2 3 4" xfId="15969" xr:uid="{055C6393-B0E5-46A6-AA55-FF589BD9504F}"/>
    <cellStyle name="Saída 2 2 2 2 2 4" xfId="15970" xr:uid="{BD1727BF-43A6-49D6-A736-74FEB20F5312}"/>
    <cellStyle name="Saída 2 2 2 2 2 4 2" xfId="15971" xr:uid="{5B6C4F6E-A036-4F09-AEB7-09178AFB8993}"/>
    <cellStyle name="Saída 2 2 2 2 2 4 2 2" xfId="15972" xr:uid="{7F963F31-AC64-4250-96F7-8375304120C8}"/>
    <cellStyle name="Saída 2 2 2 2 2 4 2 3" xfId="15973" xr:uid="{7B3472B2-1BEB-4C48-950B-DF2CE00DB4E7}"/>
    <cellStyle name="Saída 2 2 2 2 2 4 3" xfId="15974" xr:uid="{4F15100B-F81C-47C2-9669-70E5317DFB23}"/>
    <cellStyle name="Saída 2 2 2 2 2 4 4" xfId="15975" xr:uid="{43BA8DCD-EDFF-49D5-8AEE-9298A44FCF02}"/>
    <cellStyle name="Saída 2 2 2 2 2 5" xfId="15976" xr:uid="{7B0D0FFE-E00D-4DAB-B1D6-667CF4A22C31}"/>
    <cellStyle name="Saída 2 2 2 2 2 6" xfId="15977" xr:uid="{1FB6FD1E-DFF6-4ACC-8C30-58301BED315B}"/>
    <cellStyle name="Saída 2 2 2 2 3" xfId="15978" xr:uid="{D08A2C3D-6FFF-4902-94B4-BD6FA7B3E968}"/>
    <cellStyle name="Saída 2 2 2 2 3 2" xfId="15979" xr:uid="{D3AC480B-E9D3-44E1-9DCC-D2542B272A58}"/>
    <cellStyle name="Saída 2 2 2 2 3 2 2" xfId="15980" xr:uid="{DE5E223F-0EFB-4DA1-B172-AE0E8598ECA4}"/>
    <cellStyle name="Saída 2 2 2 2 3 2 2 2" xfId="15981" xr:uid="{0AC13EAD-6A2E-4DC7-8F97-F6F55BAB6F52}"/>
    <cellStyle name="Saída 2 2 2 2 3 2 2 3" xfId="15982" xr:uid="{03242F3C-1A32-4BFF-A283-F02D7F557833}"/>
    <cellStyle name="Saída 2 2 2 2 3 2 3" xfId="15983" xr:uid="{91139707-7F8D-47EA-8377-C3977764D575}"/>
    <cellStyle name="Saída 2 2 2 2 3 2 4" xfId="15984" xr:uid="{C2646EEA-517D-41DF-972C-646DE24C6122}"/>
    <cellStyle name="Saída 2 2 2 2 3 3" xfId="15985" xr:uid="{219B32F4-334E-4274-9819-2549FC0B8CB3}"/>
    <cellStyle name="Saída 2 2 2 2 3 3 2" xfId="15986" xr:uid="{A4888919-C330-40C1-9AEF-328F7D7D8836}"/>
    <cellStyle name="Saída 2 2 2 2 3 3 2 2" xfId="15987" xr:uid="{18D593C7-814C-492C-A6C6-C5567089C2B9}"/>
    <cellStyle name="Saída 2 2 2 2 3 3 2 3" xfId="15988" xr:uid="{4271EEA4-484C-4F30-AD13-8EB9B077AEBF}"/>
    <cellStyle name="Saída 2 2 2 2 3 3 3" xfId="15989" xr:uid="{BB577A0C-BF34-464A-9810-FBA8E135D03B}"/>
    <cellStyle name="Saída 2 2 2 2 3 3 4" xfId="15990" xr:uid="{E23D5C3A-8C6B-4C81-AE5F-A9F3B560FBE6}"/>
    <cellStyle name="Saída 2 2 2 2 3 4" xfId="15991" xr:uid="{FC918EA2-FD10-470B-9338-D50737396FD5}"/>
    <cellStyle name="Saída 2 2 2 2 3 5" xfId="15992" xr:uid="{4AB8AE6C-D865-4063-8645-76060EE36BE8}"/>
    <cellStyle name="Saída 2 2 2 2 4" xfId="15993" xr:uid="{33AE73B3-A3B5-4F37-A472-1F9ADC928C82}"/>
    <cellStyle name="Saída 2 2 2 2 4 2" xfId="15994" xr:uid="{C29B68D3-E450-427B-820F-5E7D3FB1C8DC}"/>
    <cellStyle name="Saída 2 2 2 2 4 2 2" xfId="15995" xr:uid="{04D67CE2-0EC1-4477-8294-250D20051F7A}"/>
    <cellStyle name="Saída 2 2 2 2 4 2 3" xfId="15996" xr:uid="{31EB3109-81F8-49A3-AE37-A169D58D6CEE}"/>
    <cellStyle name="Saída 2 2 2 2 4 3" xfId="15997" xr:uid="{C6F05FFD-6347-4FAA-991B-9F7340369E78}"/>
    <cellStyle name="Saída 2 2 2 2 4 4" xfId="15998" xr:uid="{BD9E985C-2BB2-408F-8D47-DE1844A35847}"/>
    <cellStyle name="Saída 2 2 2 2 5" xfId="15999" xr:uid="{2DE6E73B-F887-4F90-8890-BD367F464EAE}"/>
    <cellStyle name="Saída 2 2 2 2 5 2" xfId="16000" xr:uid="{BED3B6E3-D683-44E0-8177-3AFFDC077414}"/>
    <cellStyle name="Saída 2 2 2 2 5 2 2" xfId="16001" xr:uid="{C66A9F0A-4FDB-465D-823E-5CC35ED41B35}"/>
    <cellStyle name="Saída 2 2 2 2 5 2 3" xfId="16002" xr:uid="{1A6C4FB6-BA4D-45B8-9FB9-BC4138B7C145}"/>
    <cellStyle name="Saída 2 2 2 2 5 3" xfId="16003" xr:uid="{FA4E9678-9216-4CE8-BBB4-F07D160EB387}"/>
    <cellStyle name="Saída 2 2 2 2 5 4" xfId="16004" xr:uid="{0FE20548-FE7E-477E-8F38-9250930DC1D6}"/>
    <cellStyle name="Saída 2 2 2 2 6" xfId="16005" xr:uid="{9C1037DE-6169-448B-A507-5FAB942CFC52}"/>
    <cellStyle name="Saída 2 2 2 2 7" xfId="16006" xr:uid="{2E02D1BA-927A-43C0-BE14-7B8182FAD780}"/>
    <cellStyle name="Saída 2 2 2 3" xfId="16007" xr:uid="{90DFE891-D524-4BD7-81D2-21C305C31F08}"/>
    <cellStyle name="Saída 2 2 2 3 2" xfId="16008" xr:uid="{32482C58-F355-400A-B1E5-3C6A1B133ABC}"/>
    <cellStyle name="Saída 2 2 2 3 2 2" xfId="16009" xr:uid="{67C3C4A3-568C-45FC-91FB-ED4C900C8873}"/>
    <cellStyle name="Saída 2 2 2 3 2 2 2" xfId="16010" xr:uid="{5851D2DA-9912-4797-A149-80A8FC1CFF2B}"/>
    <cellStyle name="Saída 2 2 2 3 2 2 2 2" xfId="16011" xr:uid="{3B27A75B-3810-4CDC-B386-5D115A1E0006}"/>
    <cellStyle name="Saída 2 2 2 3 2 2 2 3" xfId="16012" xr:uid="{352187C1-E42C-4208-A362-450DB8F3FCFD}"/>
    <cellStyle name="Saída 2 2 2 3 2 2 3" xfId="16013" xr:uid="{CBDF6DBD-6FE7-439C-89B1-6EC585465EE6}"/>
    <cellStyle name="Saída 2 2 2 3 2 2 4" xfId="16014" xr:uid="{FCC1AC87-6DFD-4DDD-909F-B92207B3711B}"/>
    <cellStyle name="Saída 2 2 2 3 2 3" xfId="16015" xr:uid="{E4C51CFC-94ED-49EB-8E5A-9BB3F25FA71E}"/>
    <cellStyle name="Saída 2 2 2 3 2 3 2" xfId="16016" xr:uid="{386E4A07-3DF6-4277-A442-2291BE08C300}"/>
    <cellStyle name="Saída 2 2 2 3 2 3 2 2" xfId="16017" xr:uid="{4E110525-67E5-43FF-8B00-C8D647F43B66}"/>
    <cellStyle name="Saída 2 2 2 3 2 3 2 3" xfId="16018" xr:uid="{EB0A6E59-5F19-4A67-A456-628C83735A92}"/>
    <cellStyle name="Saída 2 2 2 3 2 3 3" xfId="16019" xr:uid="{E95CEE08-006E-4984-90D4-9F5169181059}"/>
    <cellStyle name="Saída 2 2 2 3 2 3 4" xfId="16020" xr:uid="{4D209965-BB1F-4475-BBD3-98EE82EAE780}"/>
    <cellStyle name="Saída 2 2 2 3 2 4" xfId="16021" xr:uid="{E907C256-9905-46A9-A6A6-C4B2220B8059}"/>
    <cellStyle name="Saída 2 2 2 3 2 5" xfId="16022" xr:uid="{774C6D54-9491-40A2-8D17-9446F5DF02B6}"/>
    <cellStyle name="Saída 2 2 2 3 3" xfId="16023" xr:uid="{348D7D63-F917-4C33-BFF2-7DE8BCA00FF2}"/>
    <cellStyle name="Saída 2 2 2 3 3 2" xfId="16024" xr:uid="{FD18938F-F349-4ABA-9F65-3343EEE3691A}"/>
    <cellStyle name="Saída 2 2 2 3 3 2 2" xfId="16025" xr:uid="{4C977C19-202B-4969-9914-287708F36A6F}"/>
    <cellStyle name="Saída 2 2 2 3 3 2 3" xfId="16026" xr:uid="{7CD8E23F-F78B-4D2A-8341-92017E7B9B3B}"/>
    <cellStyle name="Saída 2 2 2 3 3 3" xfId="16027" xr:uid="{A903A90C-0801-47EF-9A57-3DA323D74095}"/>
    <cellStyle name="Saída 2 2 2 3 3 4" xfId="16028" xr:uid="{CEEB8FE3-A113-4223-AB54-6A82FC1D9FCA}"/>
    <cellStyle name="Saída 2 2 2 3 4" xfId="16029" xr:uid="{7A93C33E-0C27-41CE-97D2-5D9010359BF2}"/>
    <cellStyle name="Saída 2 2 2 3 4 2" xfId="16030" xr:uid="{EDA1E832-405E-4935-8687-F6D62020D6EB}"/>
    <cellStyle name="Saída 2 2 2 3 4 2 2" xfId="16031" xr:uid="{53800835-6ADC-4DA3-A78E-4A88E505EC70}"/>
    <cellStyle name="Saída 2 2 2 3 4 2 3" xfId="16032" xr:uid="{5F824AA9-4B45-4B29-87A2-DDA57BDED728}"/>
    <cellStyle name="Saída 2 2 2 3 4 3" xfId="16033" xr:uid="{F3A86705-60B3-4398-B4AC-2475AC07CDEE}"/>
    <cellStyle name="Saída 2 2 2 3 4 4" xfId="16034" xr:uid="{575FAA90-9835-4F61-A866-09F88BDBC4D3}"/>
    <cellStyle name="Saída 2 2 2 3 5" xfId="16035" xr:uid="{2B3F51EF-7D64-48C4-8A83-CAE1838E6F29}"/>
    <cellStyle name="Saída 2 2 2 3 6" xfId="16036" xr:uid="{51EB9566-0CA3-49D8-90BB-367559175D2D}"/>
    <cellStyle name="Saída 2 2 2 4" xfId="16037" xr:uid="{6C1E2F9C-789A-471D-BC5B-D8E4B016D706}"/>
    <cellStyle name="Saída 2 2 2 4 2" xfId="16038" xr:uid="{69E340DC-1CA1-4C3E-8F6F-7BF609C942F5}"/>
    <cellStyle name="Saída 2 2 2 4 2 2" xfId="16039" xr:uid="{36EDEF11-48BC-45B4-8A5E-3CC75ED40B4B}"/>
    <cellStyle name="Saída 2 2 2 4 2 2 2" xfId="16040" xr:uid="{79B2376D-DD2D-4B91-A44D-3E613E4E334B}"/>
    <cellStyle name="Saída 2 2 2 4 2 2 3" xfId="16041" xr:uid="{198FC893-E4CF-4A3F-A04A-FF07DF1B1CCE}"/>
    <cellStyle name="Saída 2 2 2 4 2 3" xfId="16042" xr:uid="{3A875394-A115-4642-B8CA-9ED56F3ABF31}"/>
    <cellStyle name="Saída 2 2 2 4 2 4" xfId="16043" xr:uid="{014A966B-91E1-4CE5-9330-6DF7263DE56C}"/>
    <cellStyle name="Saída 2 2 2 4 3" xfId="16044" xr:uid="{630AFA60-7A2E-4FCB-86F9-0AFC91673A38}"/>
    <cellStyle name="Saída 2 2 2 4 3 2" xfId="16045" xr:uid="{ACC0AF71-0A1C-4876-8462-64C25CDF2898}"/>
    <cellStyle name="Saída 2 2 2 4 3 2 2" xfId="16046" xr:uid="{CAFD7E63-0184-4762-B8E2-6D8F39EB7915}"/>
    <cellStyle name="Saída 2 2 2 4 3 2 3" xfId="16047" xr:uid="{43573AE8-0679-444E-AE0F-E399425F6194}"/>
    <cellStyle name="Saída 2 2 2 4 3 3" xfId="16048" xr:uid="{270ADF72-0D4A-4023-9D45-6E2D70A8C676}"/>
    <cellStyle name="Saída 2 2 2 4 3 4" xfId="16049" xr:uid="{723FC656-4AB0-488B-9A69-8E88D0BBDAB2}"/>
    <cellStyle name="Saída 2 2 2 4 4" xfId="16050" xr:uid="{1854B170-B345-47D7-AC31-542F9AC5ABE3}"/>
    <cellStyle name="Saída 2 2 2 4 5" xfId="16051" xr:uid="{F61AC489-0B98-44DA-935D-FCDE3277124F}"/>
    <cellStyle name="Saída 2 2 2 5" xfId="16052" xr:uid="{D2A3744E-D532-4D5B-9389-528405D5AD18}"/>
    <cellStyle name="Saída 2 2 2 5 2" xfId="16053" xr:uid="{F59D5A3C-E7B6-463A-824B-956BF1C501DF}"/>
    <cellStyle name="Saída 2 2 2 5 2 2" xfId="16054" xr:uid="{82E260E3-F708-496E-B735-1A699E29FD76}"/>
    <cellStyle name="Saída 2 2 2 5 2 3" xfId="16055" xr:uid="{F54EEF5F-865D-4127-93BB-AAA06F472B54}"/>
    <cellStyle name="Saída 2 2 2 5 3" xfId="16056" xr:uid="{53FAB249-4CAB-41A1-9874-84176C785361}"/>
    <cellStyle name="Saída 2 2 2 5 4" xfId="16057" xr:uid="{A6114BF8-5369-4EBC-A948-FF35ABBD6FDE}"/>
    <cellStyle name="Saída 2 2 2 6" xfId="16058" xr:uid="{7D733E16-E78C-48F8-8169-9F76AFD94838}"/>
    <cellStyle name="Saída 2 2 2 6 2" xfId="16059" xr:uid="{A88BDCEC-357D-43EB-9E93-B6B0CB03E088}"/>
    <cellStyle name="Saída 2 2 2 6 2 2" xfId="16060" xr:uid="{627EF6EC-CF6A-4087-98F8-093F1FD5BF61}"/>
    <cellStyle name="Saída 2 2 2 6 2 3" xfId="16061" xr:uid="{BD180F38-01BC-4398-98C2-DF04CCE77800}"/>
    <cellStyle name="Saída 2 2 2 6 3" xfId="16062" xr:uid="{73E6E7D1-7A50-49A6-943B-C76696910ABF}"/>
    <cellStyle name="Saída 2 2 2 6 4" xfId="16063" xr:uid="{A5269F0B-BAC1-4E78-89B1-CC2D51D4E2DB}"/>
    <cellStyle name="Saída 2 2 2 7" xfId="16064" xr:uid="{58485487-1E79-4CB5-8FB1-27F0C097ADF5}"/>
    <cellStyle name="Saída 2 2 2 8" xfId="16065" xr:uid="{9D832A68-AC38-40F5-A6F1-F28E1C50563D}"/>
    <cellStyle name="Saída 2 2 3" xfId="16066" xr:uid="{AA442A8E-40F2-4467-B191-C3E5FE8823C4}"/>
    <cellStyle name="Saída 2 2 3 2" xfId="16067" xr:uid="{F5B61F3F-D188-469A-A5D9-09B4CEAEF917}"/>
    <cellStyle name="Saída 2 2 3 2 2" xfId="16068" xr:uid="{A0CF28AC-6E88-475A-A715-CF3353681B18}"/>
    <cellStyle name="Saída 2 2 3 2 2 2" xfId="16069" xr:uid="{B8613159-0F5E-4516-9F08-E0FAF1424759}"/>
    <cellStyle name="Saída 2 2 3 2 2 2 2" xfId="16070" xr:uid="{C5797189-C787-466F-B369-D4F0D3513CC6}"/>
    <cellStyle name="Saída 2 2 3 2 2 2 2 2" xfId="16071" xr:uid="{0FE0933A-7057-4132-8FDE-F87B40D5F050}"/>
    <cellStyle name="Saída 2 2 3 2 2 2 2 3" xfId="16072" xr:uid="{3C6592B6-7BE1-48AC-A3F9-544876A9C2EF}"/>
    <cellStyle name="Saída 2 2 3 2 2 2 3" xfId="16073" xr:uid="{160B7C69-48F1-471D-8F8F-7659203E0F8B}"/>
    <cellStyle name="Saída 2 2 3 2 2 2 4" xfId="16074" xr:uid="{8B1C5602-822D-4E4C-B88A-4746BFE9CD41}"/>
    <cellStyle name="Saída 2 2 3 2 2 3" xfId="16075" xr:uid="{D5FC76DB-94B1-4398-9C01-ECCE48B62395}"/>
    <cellStyle name="Saída 2 2 3 2 2 3 2" xfId="16076" xr:uid="{D53F843D-EA08-491C-8ED6-560F28A1E99F}"/>
    <cellStyle name="Saída 2 2 3 2 2 3 2 2" xfId="16077" xr:uid="{18A6A167-15EA-4284-8D67-A6000C8FDCFA}"/>
    <cellStyle name="Saída 2 2 3 2 2 3 2 3" xfId="16078" xr:uid="{09E61580-F7ED-4227-8D58-D080AD24815E}"/>
    <cellStyle name="Saída 2 2 3 2 2 3 3" xfId="16079" xr:uid="{A79C5CDB-A5DD-466D-B877-5B6438060D76}"/>
    <cellStyle name="Saída 2 2 3 2 2 3 4" xfId="16080" xr:uid="{3A6FAE1A-96C2-4B5D-9C9E-8F3D38F79BE0}"/>
    <cellStyle name="Saída 2 2 3 2 2 4" xfId="16081" xr:uid="{022F801A-E6CA-4843-8E69-D34B837A9E49}"/>
    <cellStyle name="Saída 2 2 3 2 2 5" xfId="16082" xr:uid="{2C3CB004-EB4E-4374-9DA5-B9608DDF2E01}"/>
    <cellStyle name="Saída 2 2 3 2 3" xfId="16083" xr:uid="{4510A683-D135-41B7-84A4-04DA8353D9A6}"/>
    <cellStyle name="Saída 2 2 3 2 3 2" xfId="16084" xr:uid="{54D04809-35BE-4436-AEC8-B76B519C3AF5}"/>
    <cellStyle name="Saída 2 2 3 2 3 2 2" xfId="16085" xr:uid="{C6C89E60-065B-4014-BCF4-8F37558B32A8}"/>
    <cellStyle name="Saída 2 2 3 2 3 2 3" xfId="16086" xr:uid="{687456B4-BA63-416C-B503-817B0FB11032}"/>
    <cellStyle name="Saída 2 2 3 2 3 3" xfId="16087" xr:uid="{A6FF4B0C-3774-41FE-BFFB-3A82268E6274}"/>
    <cellStyle name="Saída 2 2 3 2 3 4" xfId="16088" xr:uid="{A4FDF2DB-9207-4484-B28C-7AA4CE158914}"/>
    <cellStyle name="Saída 2 2 3 2 4" xfId="16089" xr:uid="{43D2761D-67A2-406A-8AE9-783D23FFA857}"/>
    <cellStyle name="Saída 2 2 3 2 4 2" xfId="16090" xr:uid="{6E7D5161-B5E0-46F6-8247-485A41062478}"/>
    <cellStyle name="Saída 2 2 3 2 4 2 2" xfId="16091" xr:uid="{30DE92E9-B3DF-4C3A-A95A-2FF01A4C27DB}"/>
    <cellStyle name="Saída 2 2 3 2 4 2 3" xfId="16092" xr:uid="{C3CE37A9-B8B1-496D-AF67-33C9F0A21D44}"/>
    <cellStyle name="Saída 2 2 3 2 4 3" xfId="16093" xr:uid="{072F25D7-0A41-4E8D-8FAA-5281EBC669F2}"/>
    <cellStyle name="Saída 2 2 3 2 4 4" xfId="16094" xr:uid="{8DF98A5E-B832-4D21-90B7-5E956CC39927}"/>
    <cellStyle name="Saída 2 2 3 2 5" xfId="16095" xr:uid="{D7DBA245-867D-461D-ACB8-7609A88A5620}"/>
    <cellStyle name="Saída 2 2 3 2 6" xfId="16096" xr:uid="{16890183-ECFC-46AF-9245-3A02FF1841CB}"/>
    <cellStyle name="Saída 2 2 3 3" xfId="16097" xr:uid="{C4BEA024-47B2-4F0F-A3B5-CABF60162B3A}"/>
    <cellStyle name="Saída 2 2 3 3 2" xfId="16098" xr:uid="{281A304E-6676-4861-BBFD-591799005CA8}"/>
    <cellStyle name="Saída 2 2 3 3 2 2" xfId="16099" xr:uid="{98C891C6-7721-4AF9-8C65-E495D4B819FD}"/>
    <cellStyle name="Saída 2 2 3 3 2 2 2" xfId="16100" xr:uid="{D06815BD-ACA6-4D3B-9853-07E69B8E5DD6}"/>
    <cellStyle name="Saída 2 2 3 3 2 2 3" xfId="16101" xr:uid="{E5FC3CCC-4924-4553-9190-F5EA8F986CE0}"/>
    <cellStyle name="Saída 2 2 3 3 2 3" xfId="16102" xr:uid="{C8D7C909-E88D-4C50-BE03-8692BDB85D5E}"/>
    <cellStyle name="Saída 2 2 3 3 2 4" xfId="16103" xr:uid="{A0E0075E-B101-42C5-AB0E-68DDB5DBF15B}"/>
    <cellStyle name="Saída 2 2 3 3 3" xfId="16104" xr:uid="{D797B498-BE35-418F-8C6A-8FF4D975C860}"/>
    <cellStyle name="Saída 2 2 3 3 3 2" xfId="16105" xr:uid="{AF1D39BD-51B9-4CAF-B7E0-66B904F05784}"/>
    <cellStyle name="Saída 2 2 3 3 3 2 2" xfId="16106" xr:uid="{3DBF0F37-F9E3-4874-B532-00CCA73B72A1}"/>
    <cellStyle name="Saída 2 2 3 3 3 2 3" xfId="16107" xr:uid="{7EC9C61F-7CDC-4D6C-9514-60A68A7724FF}"/>
    <cellStyle name="Saída 2 2 3 3 3 3" xfId="16108" xr:uid="{0047F619-4D43-4D1A-A72A-B71452177D95}"/>
    <cellStyle name="Saída 2 2 3 3 3 4" xfId="16109" xr:uid="{A1FEEB98-7DBA-48F0-88AC-6A6B750F4FD7}"/>
    <cellStyle name="Saída 2 2 3 3 4" xfId="16110" xr:uid="{8C8E73F4-9D7D-4511-AD57-B6BCAB3EA95C}"/>
    <cellStyle name="Saída 2 2 3 3 5" xfId="16111" xr:uid="{CB00356F-2C37-4C76-9352-0DDE417EDB7D}"/>
    <cellStyle name="Saída 2 2 3 4" xfId="16112" xr:uid="{D2974051-9B79-4ABB-B53F-5053DA3CA69C}"/>
    <cellStyle name="Saída 2 2 3 4 2" xfId="16113" xr:uid="{45C0F010-393B-4542-90A0-F05ABA93BF5D}"/>
    <cellStyle name="Saída 2 2 3 4 2 2" xfId="16114" xr:uid="{9632ECF6-27C1-4678-9131-252794280D88}"/>
    <cellStyle name="Saída 2 2 3 4 2 3" xfId="16115" xr:uid="{F498E0DB-6DBF-4A30-A525-173475207B9E}"/>
    <cellStyle name="Saída 2 2 3 4 3" xfId="16116" xr:uid="{332C8595-4D45-4C12-9A11-3C0EECCA11C8}"/>
    <cellStyle name="Saída 2 2 3 4 4" xfId="16117" xr:uid="{49EB53BF-E446-42B9-A527-B49F65C7796A}"/>
    <cellStyle name="Saída 2 2 3 5" xfId="16118" xr:uid="{DECC45D0-A6A4-4D84-81FB-0580E6161737}"/>
    <cellStyle name="Saída 2 2 3 5 2" xfId="16119" xr:uid="{8B0FBDD9-77BA-4D37-BA5D-F94DE14636AB}"/>
    <cellStyle name="Saída 2 2 3 5 2 2" xfId="16120" xr:uid="{4C86F4C9-45B9-4F77-B545-D05182BC6A65}"/>
    <cellStyle name="Saída 2 2 3 5 2 3" xfId="16121" xr:uid="{87B4542B-FC99-4B2A-A6F0-79C58B6840F7}"/>
    <cellStyle name="Saída 2 2 3 5 3" xfId="16122" xr:uid="{E61C22DE-9FBE-4277-BF2B-AC694BE0DF10}"/>
    <cellStyle name="Saída 2 2 3 5 4" xfId="16123" xr:uid="{A190AF0F-61BE-427E-A7AB-DDD294BCFF71}"/>
    <cellStyle name="Saída 2 2 3 6" xfId="16124" xr:uid="{058AD448-5C80-416A-BA90-218F9BE8750E}"/>
    <cellStyle name="Saída 2 2 3 7" xfId="16125" xr:uid="{937C040C-125D-42E2-9D7C-D530BACB1AF8}"/>
    <cellStyle name="Saída 2 2 4" xfId="16126" xr:uid="{6BD7AD6D-F215-42D0-9216-0D5A805DE63E}"/>
    <cellStyle name="Saída 2 2 4 2" xfId="16127" xr:uid="{CC51289F-4D13-4322-BC70-E8C25ABB19DC}"/>
    <cellStyle name="Saída 2 2 4 2 2" xfId="16128" xr:uid="{12488760-F576-4A1C-A9F4-360922C717E7}"/>
    <cellStyle name="Saída 2 2 4 2 2 2" xfId="16129" xr:uid="{22CAEA90-B96A-404B-81F9-A81D27BE2006}"/>
    <cellStyle name="Saída 2 2 4 2 2 2 2" xfId="16130" xr:uid="{FB02FD38-0701-4C2A-A204-E156176E1EBF}"/>
    <cellStyle name="Saída 2 2 4 2 2 2 3" xfId="16131" xr:uid="{148C7E1A-1FB2-4AF7-B9B4-CA909AEF23CF}"/>
    <cellStyle name="Saída 2 2 4 2 2 3" xfId="16132" xr:uid="{79D418C1-24C2-4F00-B893-06038ADBEAA3}"/>
    <cellStyle name="Saída 2 2 4 2 2 4" xfId="16133" xr:uid="{5ED81C50-DA3F-4D79-84EA-86FDAA0B005C}"/>
    <cellStyle name="Saída 2 2 4 2 3" xfId="16134" xr:uid="{A6238C82-7768-4CCC-AE84-986A22FDA78A}"/>
    <cellStyle name="Saída 2 2 4 2 3 2" xfId="16135" xr:uid="{79CC2D68-4334-40A4-A3C0-5287C9F679D9}"/>
    <cellStyle name="Saída 2 2 4 2 3 2 2" xfId="16136" xr:uid="{60F72AD2-291A-4EDD-A766-8AFCD6C6967E}"/>
    <cellStyle name="Saída 2 2 4 2 3 2 3" xfId="16137" xr:uid="{E602DD46-6C16-4D9D-992D-8C76B56D7333}"/>
    <cellStyle name="Saída 2 2 4 2 3 3" xfId="16138" xr:uid="{C55C7532-0E62-47DD-A8C4-82F51C3D9390}"/>
    <cellStyle name="Saída 2 2 4 2 3 4" xfId="16139" xr:uid="{2B00B234-8246-4072-9403-A8C0D3BFD67E}"/>
    <cellStyle name="Saída 2 2 4 2 4" xfId="16140" xr:uid="{27D56577-7440-4F95-AE7E-FC888A550AD7}"/>
    <cellStyle name="Saída 2 2 4 2 5" xfId="16141" xr:uid="{E8A8CEDE-F511-4105-82DB-9AF15078401B}"/>
    <cellStyle name="Saída 2 2 4 3" xfId="16142" xr:uid="{D361D3D1-AD46-4B92-87B3-32102E43B7BF}"/>
    <cellStyle name="Saída 2 2 4 3 2" xfId="16143" xr:uid="{66452C6B-5F9F-453D-A01D-A98D038B389F}"/>
    <cellStyle name="Saída 2 2 4 3 2 2" xfId="16144" xr:uid="{26C812D9-F346-4511-8C42-8DF5189B0265}"/>
    <cellStyle name="Saída 2 2 4 3 2 3" xfId="16145" xr:uid="{E66502D4-F22C-465A-A00F-64051FF68EAA}"/>
    <cellStyle name="Saída 2 2 4 3 3" xfId="16146" xr:uid="{D0185147-08AB-485A-98C8-A1A3E535DD7A}"/>
    <cellStyle name="Saída 2 2 4 3 4" xfId="16147" xr:uid="{F158DC41-ACEE-4243-85F6-074780341347}"/>
    <cellStyle name="Saída 2 2 4 4" xfId="16148" xr:uid="{12EC700C-07F8-4C14-8399-D23E5CB9FB88}"/>
    <cellStyle name="Saída 2 2 4 4 2" xfId="16149" xr:uid="{2AC4FFB9-3646-4481-98E8-AE865450C4BE}"/>
    <cellStyle name="Saída 2 2 4 4 2 2" xfId="16150" xr:uid="{DAE32954-C2D4-4E87-81CD-134E9CE40816}"/>
    <cellStyle name="Saída 2 2 4 4 2 3" xfId="16151" xr:uid="{1C2D5719-C243-4ED5-B260-C4BCAA6E3709}"/>
    <cellStyle name="Saída 2 2 4 4 3" xfId="16152" xr:uid="{27AF9846-38D2-43A1-9ED6-9808A2DB5A89}"/>
    <cellStyle name="Saída 2 2 4 4 4" xfId="16153" xr:uid="{5DD3723E-A3FD-45A3-B40D-8F795A2CF29B}"/>
    <cellStyle name="Saída 2 2 4 5" xfId="16154" xr:uid="{2A645DD1-67F1-402B-ADE6-65555C753A65}"/>
    <cellStyle name="Saída 2 2 4 6" xfId="16155" xr:uid="{B855FFA1-65F2-4627-9E62-3430E169F205}"/>
    <cellStyle name="Saída 2 2 5" xfId="16156" xr:uid="{F5539BF7-4038-4DDA-ADEE-B96D1B1065D8}"/>
    <cellStyle name="Saída 2 2 5 2" xfId="16157" xr:uid="{283CA47C-07D5-4EC7-A861-7999AE7148A4}"/>
    <cellStyle name="Saída 2 2 5 2 2" xfId="16158" xr:uid="{EA2DA668-0067-478A-8146-A5664841B511}"/>
    <cellStyle name="Saída 2 2 5 2 2 2" xfId="16159" xr:uid="{E70D779D-A59D-4B50-8FA7-5C87053395B1}"/>
    <cellStyle name="Saída 2 2 5 2 2 3" xfId="16160" xr:uid="{DE4177C1-9D26-47F4-89D3-DECED7ABF1B6}"/>
    <cellStyle name="Saída 2 2 5 2 3" xfId="16161" xr:uid="{5FA2B8F7-498A-4E67-82CF-7D7C5A88DDE6}"/>
    <cellStyle name="Saída 2 2 5 2 4" xfId="16162" xr:uid="{53B16723-0702-4917-B604-ACEA9D5C791D}"/>
    <cellStyle name="Saída 2 2 5 3" xfId="16163" xr:uid="{41F318B1-A6BB-4101-A99D-93434AA95577}"/>
    <cellStyle name="Saída 2 2 5 3 2" xfId="16164" xr:uid="{A7A31170-933E-4555-A097-D03A6BAA6A1B}"/>
    <cellStyle name="Saída 2 2 5 3 2 2" xfId="16165" xr:uid="{B9378CEA-5300-4F15-8616-D71FD7F271E7}"/>
    <cellStyle name="Saída 2 2 5 3 2 3" xfId="16166" xr:uid="{45A94D1A-9441-41AE-854A-686DF0019A98}"/>
    <cellStyle name="Saída 2 2 5 3 3" xfId="16167" xr:uid="{9C8E1325-AA20-4568-B47A-1142D6D2F6E0}"/>
    <cellStyle name="Saída 2 2 5 3 4" xfId="16168" xr:uid="{23C2D0E3-B34B-46E4-8D09-02EC9E111A8C}"/>
    <cellStyle name="Saída 2 2 5 4" xfId="16169" xr:uid="{0F8ACF34-7AE7-41F3-8DB9-D3D33C726800}"/>
    <cellStyle name="Saída 2 2 5 5" xfId="16170" xr:uid="{13549721-8BCF-4FA8-91E8-A5430C988A94}"/>
    <cellStyle name="Saída 2 2 6" xfId="16171" xr:uid="{6F555CBB-1642-42E5-BC63-3908A6748948}"/>
    <cellStyle name="Saída 2 2 6 2" xfId="16172" xr:uid="{3E2B7159-28F2-40C3-B75E-CBFF15A5D4B8}"/>
    <cellStyle name="Saída 2 2 6 2 2" xfId="16173" xr:uid="{FCF91FE7-451B-42A1-B0E5-07F6FF3978E9}"/>
    <cellStyle name="Saída 2 2 6 2 3" xfId="16174" xr:uid="{932F0E39-AFA1-4E0F-86B4-00605659D0ED}"/>
    <cellStyle name="Saída 2 2 6 3" xfId="16175" xr:uid="{5A38917D-6E21-4784-91CC-7A49E0FFD29D}"/>
    <cellStyle name="Saída 2 2 6 4" xfId="16176" xr:uid="{855C804B-F589-4987-BD31-6544269C18E2}"/>
    <cellStyle name="Saída 2 2 7" xfId="16177" xr:uid="{C7877796-AE61-4AFD-B8BF-EDC3BAB25848}"/>
    <cellStyle name="Saída 2 2 7 2" xfId="16178" xr:uid="{1A5DF0B9-F908-4F29-B7B6-C0269137C797}"/>
    <cellStyle name="Saída 2 2 7 2 2" xfId="16179" xr:uid="{0E05039C-16C5-41CC-AC02-4DBFE32795B5}"/>
    <cellStyle name="Saída 2 2 7 2 3" xfId="16180" xr:uid="{1BB16177-0E2B-42C7-A513-93EB1988A5E9}"/>
    <cellStyle name="Saída 2 2 7 3" xfId="16181" xr:uid="{48AABD4C-36F9-4147-A671-51F1758EA78C}"/>
    <cellStyle name="Saída 2 2 7 4" xfId="16182" xr:uid="{92C98B9F-9AD5-48CE-8F23-DF8E4F0F6C40}"/>
    <cellStyle name="Saída 2 2 8" xfId="16183" xr:uid="{A8B3DAFA-8C42-45B5-A8BA-322511CEA609}"/>
    <cellStyle name="Saída 2 2 9" xfId="16184" xr:uid="{820549FF-0493-40A0-A840-C6783DECD34B}"/>
    <cellStyle name="Saída 2 3" xfId="16185" xr:uid="{3CC40F40-759D-4D3D-8844-5CEB88F87D10}"/>
    <cellStyle name="Saída 2 3 2" xfId="16186" xr:uid="{E4DE3D8C-E85C-49BF-A1F7-C3F607858892}"/>
    <cellStyle name="Saída 2 3 2 2" xfId="16187" xr:uid="{3271DCF1-D4AD-4201-9E65-27EFA5CFB96E}"/>
    <cellStyle name="Saída 2 3 2 2 2" xfId="16188" xr:uid="{4C5478E7-40D6-4943-9E18-34DFDFD68E81}"/>
    <cellStyle name="Saída 2 3 2 2 2 2" xfId="16189" xr:uid="{049CA237-C89F-4784-8491-DFAD08975B3D}"/>
    <cellStyle name="Saída 2 3 2 2 2 2 2" xfId="16190" xr:uid="{9CDD2C6C-2D75-4C23-B16F-ACDB6371147B}"/>
    <cellStyle name="Saída 2 3 2 2 2 2 2 2" xfId="16191" xr:uid="{A1242176-F8FD-47DF-9AC0-485AD2C729EB}"/>
    <cellStyle name="Saída 2 3 2 2 2 2 2 2 2" xfId="16192" xr:uid="{2A55BB67-0B81-4796-AA07-F80BF190D2BD}"/>
    <cellStyle name="Saída 2 3 2 2 2 2 2 2 3" xfId="16193" xr:uid="{824A9FD1-757F-4B39-80D8-2BA1786C8021}"/>
    <cellStyle name="Saída 2 3 2 2 2 2 2 3" xfId="16194" xr:uid="{0D198DB0-04BC-443C-BCF3-6FBB08DE00D7}"/>
    <cellStyle name="Saída 2 3 2 2 2 2 2 4" xfId="16195" xr:uid="{E7B87F7E-2B23-43EA-95F1-F57599DE8586}"/>
    <cellStyle name="Saída 2 3 2 2 2 2 3" xfId="16196" xr:uid="{7592160A-1249-4CE7-957E-A83A1928CB4B}"/>
    <cellStyle name="Saída 2 3 2 2 2 2 3 2" xfId="16197" xr:uid="{57F5B34D-814A-4CCA-923A-5C8F83F18187}"/>
    <cellStyle name="Saída 2 3 2 2 2 2 3 2 2" xfId="16198" xr:uid="{66C6FC28-EFF7-4472-9161-5D0C85773447}"/>
    <cellStyle name="Saída 2 3 2 2 2 2 3 2 3" xfId="16199" xr:uid="{908D51A8-F498-4F92-8656-111F498E1579}"/>
    <cellStyle name="Saída 2 3 2 2 2 2 3 3" xfId="16200" xr:uid="{4B10B2CF-BC4E-481E-AB71-F2A97407063E}"/>
    <cellStyle name="Saída 2 3 2 2 2 2 3 4" xfId="16201" xr:uid="{D1709018-42B3-4837-AB70-92BD2228C25B}"/>
    <cellStyle name="Saída 2 3 2 2 2 2 4" xfId="16202" xr:uid="{35FA9C43-125B-4BDF-A1B0-A41135B72F5F}"/>
    <cellStyle name="Saída 2 3 2 2 2 2 5" xfId="16203" xr:uid="{901BD8A8-E394-48FF-91D8-7E98EFC48A70}"/>
    <cellStyle name="Saída 2 3 2 2 2 3" xfId="16204" xr:uid="{F7BC45AC-9358-4025-BD58-241245DE2E84}"/>
    <cellStyle name="Saída 2 3 2 2 2 3 2" xfId="16205" xr:uid="{1E29E15D-17E9-45FA-A273-0D17BC0F4396}"/>
    <cellStyle name="Saída 2 3 2 2 2 3 2 2" xfId="16206" xr:uid="{24ADF60F-DEA0-4E56-B082-650C011D2150}"/>
    <cellStyle name="Saída 2 3 2 2 2 3 2 3" xfId="16207" xr:uid="{CAE4B3F1-6A93-4426-BAFB-D86268930FEE}"/>
    <cellStyle name="Saída 2 3 2 2 2 3 3" xfId="16208" xr:uid="{7672BF46-FE13-4AE9-B419-1DC7237D3ABE}"/>
    <cellStyle name="Saída 2 3 2 2 2 3 4" xfId="16209" xr:uid="{B48FF4CA-B23C-4089-BAB1-9D2E1721D010}"/>
    <cellStyle name="Saída 2 3 2 2 2 4" xfId="16210" xr:uid="{F57BDBF8-BD7D-44AE-B4FB-130C4D2DA07D}"/>
    <cellStyle name="Saída 2 3 2 2 2 4 2" xfId="16211" xr:uid="{DD74FDD2-C56B-433A-96B3-6FACD1A8F36D}"/>
    <cellStyle name="Saída 2 3 2 2 2 4 2 2" xfId="16212" xr:uid="{967A2755-5EC2-483F-9114-87595D105546}"/>
    <cellStyle name="Saída 2 3 2 2 2 4 2 3" xfId="16213" xr:uid="{95DC3F03-89A7-47A1-A202-560532CAD97E}"/>
    <cellStyle name="Saída 2 3 2 2 2 4 3" xfId="16214" xr:uid="{3456CA3D-4844-4DDF-BB88-C3954698167F}"/>
    <cellStyle name="Saída 2 3 2 2 2 4 4" xfId="16215" xr:uid="{30B70CA4-EEDA-4E9A-A523-21BD12B3C50D}"/>
    <cellStyle name="Saída 2 3 2 2 2 5" xfId="16216" xr:uid="{45C4A45A-7DFA-451C-A959-35F0B92D028C}"/>
    <cellStyle name="Saída 2 3 2 2 2 6" xfId="16217" xr:uid="{1B2CDEAC-15A8-49A3-A5F9-31EF2F48CFC4}"/>
    <cellStyle name="Saída 2 3 2 2 3" xfId="16218" xr:uid="{82F52B7B-24A3-4DFA-B3D1-1D5AB6A43A54}"/>
    <cellStyle name="Saída 2 3 2 2 3 2" xfId="16219" xr:uid="{7BE7C7CF-2757-4BD0-BDBD-05974B924E55}"/>
    <cellStyle name="Saída 2 3 2 2 3 2 2" xfId="16220" xr:uid="{A7BB0D4E-7489-4121-9912-84A0AF8F66F3}"/>
    <cellStyle name="Saída 2 3 2 2 3 2 2 2" xfId="16221" xr:uid="{C25ABE70-CADE-49FB-87E4-CAB25D5C411D}"/>
    <cellStyle name="Saída 2 3 2 2 3 2 2 3" xfId="16222" xr:uid="{D81463DE-4BDC-4374-AF71-5AC378C4F676}"/>
    <cellStyle name="Saída 2 3 2 2 3 2 3" xfId="16223" xr:uid="{6D4AC5AE-C0E3-4C50-A18F-6C6402C1005D}"/>
    <cellStyle name="Saída 2 3 2 2 3 2 4" xfId="16224" xr:uid="{610D26EA-8192-4E6A-B0FA-34DF629B8122}"/>
    <cellStyle name="Saída 2 3 2 2 3 3" xfId="16225" xr:uid="{570E887B-E547-43D5-B62B-77A39F4772DD}"/>
    <cellStyle name="Saída 2 3 2 2 3 3 2" xfId="16226" xr:uid="{03830B28-E44F-4530-8F69-9A7BFDBE2633}"/>
    <cellStyle name="Saída 2 3 2 2 3 3 2 2" xfId="16227" xr:uid="{B02F8251-3CC4-40D7-9B47-B751708EB0F6}"/>
    <cellStyle name="Saída 2 3 2 2 3 3 2 3" xfId="16228" xr:uid="{3A5B0C57-F3D4-4FE3-8737-2A047E66B92F}"/>
    <cellStyle name="Saída 2 3 2 2 3 3 3" xfId="16229" xr:uid="{9B16734F-0117-4556-B4B3-9CAB567579B5}"/>
    <cellStyle name="Saída 2 3 2 2 3 3 4" xfId="16230" xr:uid="{7F697D03-CA1C-4869-8B0F-D68C5C079A48}"/>
    <cellStyle name="Saída 2 3 2 2 3 4" xfId="16231" xr:uid="{89485163-FDBB-4D67-8635-755047FD8027}"/>
    <cellStyle name="Saída 2 3 2 2 3 5" xfId="16232" xr:uid="{5FF58523-635F-4A14-865F-892A2A801602}"/>
    <cellStyle name="Saída 2 3 2 2 4" xfId="16233" xr:uid="{1C031AA0-CFED-4E9A-B009-0D12BBF253A3}"/>
    <cellStyle name="Saída 2 3 2 2 4 2" xfId="16234" xr:uid="{73B0EA2F-C951-41ED-89C9-FE20AF9D468D}"/>
    <cellStyle name="Saída 2 3 2 2 4 2 2" xfId="16235" xr:uid="{7DBA3F17-2975-446F-B34B-52787E502F72}"/>
    <cellStyle name="Saída 2 3 2 2 4 2 3" xfId="16236" xr:uid="{8B70B0AA-58EA-443D-9F87-110BDB68EDB5}"/>
    <cellStyle name="Saída 2 3 2 2 4 3" xfId="16237" xr:uid="{60A0BACA-6EA7-4F2C-8368-55976FBFFD59}"/>
    <cellStyle name="Saída 2 3 2 2 4 4" xfId="16238" xr:uid="{7DFEB57A-0016-494B-AF3C-E0F88B420DA8}"/>
    <cellStyle name="Saída 2 3 2 2 5" xfId="16239" xr:uid="{C7E2E6B6-8763-43E1-BFD3-1DC9CCFB3AB9}"/>
    <cellStyle name="Saída 2 3 2 2 5 2" xfId="16240" xr:uid="{6C0D61A7-DFC1-4A8F-BE00-EA6EE55214E8}"/>
    <cellStyle name="Saída 2 3 2 2 5 2 2" xfId="16241" xr:uid="{D83AC341-D32D-4A76-A9E0-5757260686AD}"/>
    <cellStyle name="Saída 2 3 2 2 5 2 3" xfId="16242" xr:uid="{0831E1DF-A194-4643-8BEF-715E9E849E00}"/>
    <cellStyle name="Saída 2 3 2 2 5 3" xfId="16243" xr:uid="{EF1127D4-B344-46B6-8640-672D0D29209D}"/>
    <cellStyle name="Saída 2 3 2 2 5 4" xfId="16244" xr:uid="{DAB97E4D-01E3-4997-AB1A-0851FB4925C8}"/>
    <cellStyle name="Saída 2 3 2 2 6" xfId="16245" xr:uid="{8EF61C4A-BB89-4C39-80A9-C54675730B03}"/>
    <cellStyle name="Saída 2 3 2 2 7" xfId="16246" xr:uid="{67AEA43C-7DC2-4654-8451-A4DE5460728F}"/>
    <cellStyle name="Saída 2 3 2 3" xfId="16247" xr:uid="{B5F511A1-6F50-4004-B9A9-C2259ADD1C2B}"/>
    <cellStyle name="Saída 2 3 2 3 2" xfId="16248" xr:uid="{8DA32FE8-DC55-44E5-AA03-80079EA593AF}"/>
    <cellStyle name="Saída 2 3 2 3 2 2" xfId="16249" xr:uid="{294B780F-9FF5-42C8-ABB9-B0D0608473BA}"/>
    <cellStyle name="Saída 2 3 2 3 2 2 2" xfId="16250" xr:uid="{62708E3A-9B77-4ED1-B962-AE44DEB39780}"/>
    <cellStyle name="Saída 2 3 2 3 2 2 2 2" xfId="16251" xr:uid="{A38BFD0C-F9D4-4BB9-8396-EB45FE4AECBC}"/>
    <cellStyle name="Saída 2 3 2 3 2 2 2 3" xfId="16252" xr:uid="{89AA57C5-8A84-4950-AA2D-E22781FC2706}"/>
    <cellStyle name="Saída 2 3 2 3 2 2 3" xfId="16253" xr:uid="{01651414-570D-4C1B-B8E1-827E5F918BB5}"/>
    <cellStyle name="Saída 2 3 2 3 2 2 4" xfId="16254" xr:uid="{FB4712C6-4222-4F7C-8266-BFA4B8FCA820}"/>
    <cellStyle name="Saída 2 3 2 3 2 3" xfId="16255" xr:uid="{A7F93DB3-9039-4CBE-8F7E-9CFB362DC927}"/>
    <cellStyle name="Saída 2 3 2 3 2 3 2" xfId="16256" xr:uid="{55A7C90D-F818-4F82-A809-F98BF6D59AF6}"/>
    <cellStyle name="Saída 2 3 2 3 2 3 2 2" xfId="16257" xr:uid="{98675231-F11C-438B-A2E5-BCC34138529E}"/>
    <cellStyle name="Saída 2 3 2 3 2 3 2 3" xfId="16258" xr:uid="{6A91909D-FE98-4A8D-B0A9-90E1D487A7D2}"/>
    <cellStyle name="Saída 2 3 2 3 2 3 3" xfId="16259" xr:uid="{61D6759B-2B38-4CD2-A3C3-6A3EE811F0F9}"/>
    <cellStyle name="Saída 2 3 2 3 2 3 4" xfId="16260" xr:uid="{99D3441B-A30F-4924-8980-EB1CDF2E4DBF}"/>
    <cellStyle name="Saída 2 3 2 3 2 4" xfId="16261" xr:uid="{BB5AF333-6E7A-4F08-8CA4-A4AC3F2217C0}"/>
    <cellStyle name="Saída 2 3 2 3 2 5" xfId="16262" xr:uid="{FB5C63F8-45CC-4433-A762-FF28F5EA3778}"/>
    <cellStyle name="Saída 2 3 2 3 3" xfId="16263" xr:uid="{5B18B80D-109F-4752-9BD8-E20DD6C83E7C}"/>
    <cellStyle name="Saída 2 3 2 3 3 2" xfId="16264" xr:uid="{C1915EDF-1ED7-4B5F-BA4D-CE7FD09E4C79}"/>
    <cellStyle name="Saída 2 3 2 3 3 2 2" xfId="16265" xr:uid="{CDB937A2-8D3B-426A-8789-2A36D9EBFB02}"/>
    <cellStyle name="Saída 2 3 2 3 3 2 3" xfId="16266" xr:uid="{CA8C4B9B-917D-40D9-951D-414ECAEF87BD}"/>
    <cellStyle name="Saída 2 3 2 3 3 3" xfId="16267" xr:uid="{439528A6-0FA5-4A2C-AD26-5A2D9BF78C77}"/>
    <cellStyle name="Saída 2 3 2 3 3 4" xfId="16268" xr:uid="{CF607B89-C7A1-4762-B685-33F692DE651A}"/>
    <cellStyle name="Saída 2 3 2 3 4" xfId="16269" xr:uid="{63EF42B1-AD6A-4387-BE9C-AAD87E94EC8E}"/>
    <cellStyle name="Saída 2 3 2 3 4 2" xfId="16270" xr:uid="{01934F56-5455-4BEF-AF1D-940DCF020000}"/>
    <cellStyle name="Saída 2 3 2 3 4 2 2" xfId="16271" xr:uid="{BA93AA37-AD93-4C84-AEA9-7975BD64D5EF}"/>
    <cellStyle name="Saída 2 3 2 3 4 2 3" xfId="16272" xr:uid="{B9D14032-390C-4F04-881F-A5718FA4482C}"/>
    <cellStyle name="Saída 2 3 2 3 4 3" xfId="16273" xr:uid="{987C4BC5-C4C2-4946-82A0-B61D895593AE}"/>
    <cellStyle name="Saída 2 3 2 3 4 4" xfId="16274" xr:uid="{6F07AA93-6D84-4AD6-9876-550D1ECD4039}"/>
    <cellStyle name="Saída 2 3 2 3 5" xfId="16275" xr:uid="{CC13E037-095A-4A0D-AB94-E4153A7EA090}"/>
    <cellStyle name="Saída 2 3 2 3 6" xfId="16276" xr:uid="{937537F1-5268-468A-BA3D-0367846260A1}"/>
    <cellStyle name="Saída 2 3 2 4" xfId="16277" xr:uid="{67A53A81-BF87-4966-9642-D7C126E63BAF}"/>
    <cellStyle name="Saída 2 3 2 4 2" xfId="16278" xr:uid="{08968D48-F617-473A-B322-FFEB18283A1F}"/>
    <cellStyle name="Saída 2 3 2 4 2 2" xfId="16279" xr:uid="{63F09C9F-999E-4814-9897-3CD1EC3FA2FA}"/>
    <cellStyle name="Saída 2 3 2 4 2 2 2" xfId="16280" xr:uid="{3EC214E7-87F9-41BE-971D-4B04BADBDB05}"/>
    <cellStyle name="Saída 2 3 2 4 2 2 3" xfId="16281" xr:uid="{99C0A698-9965-4E55-8817-AEE21F9A8D27}"/>
    <cellStyle name="Saída 2 3 2 4 2 3" xfId="16282" xr:uid="{55BBF300-D420-45A9-8890-7DAF0DFB6416}"/>
    <cellStyle name="Saída 2 3 2 4 2 4" xfId="16283" xr:uid="{C3B0352C-613C-499E-8498-421B421D0DE0}"/>
    <cellStyle name="Saída 2 3 2 4 3" xfId="16284" xr:uid="{83D9B9C4-19A0-497B-BC43-4400FABE05B7}"/>
    <cellStyle name="Saída 2 3 2 4 3 2" xfId="16285" xr:uid="{E736F86C-3E84-4D9E-A9E2-24534712D7B3}"/>
    <cellStyle name="Saída 2 3 2 4 3 2 2" xfId="16286" xr:uid="{654B76F9-CF9C-44B5-95C6-3D6C5F3AFCE2}"/>
    <cellStyle name="Saída 2 3 2 4 3 2 3" xfId="16287" xr:uid="{95D66118-F888-4BDD-AD8C-508FB3073A57}"/>
    <cellStyle name="Saída 2 3 2 4 3 3" xfId="16288" xr:uid="{A5F3F84B-B795-4BCD-883A-3B55B2F85A54}"/>
    <cellStyle name="Saída 2 3 2 4 3 4" xfId="16289" xr:uid="{06BFE4D2-31EF-4227-BB8F-7ADB6B6A5D7E}"/>
    <cellStyle name="Saída 2 3 2 4 4" xfId="16290" xr:uid="{286F5484-906A-487C-9E82-7FA0F5614479}"/>
    <cellStyle name="Saída 2 3 2 4 5" xfId="16291" xr:uid="{EB316A6F-905C-409F-BD2C-0B48BFD1E668}"/>
    <cellStyle name="Saída 2 3 2 5" xfId="16292" xr:uid="{79390386-513E-43F9-BF48-9150E7A63327}"/>
    <cellStyle name="Saída 2 3 2 5 2" xfId="16293" xr:uid="{B60D8364-D7B0-4E24-B178-E9719C9606D5}"/>
    <cellStyle name="Saída 2 3 2 5 2 2" xfId="16294" xr:uid="{5087FE0A-FAC4-4BEC-AD01-46E9F20B3BED}"/>
    <cellStyle name="Saída 2 3 2 5 2 3" xfId="16295" xr:uid="{FBDA6B17-3981-4B5C-987A-14F6106A28FF}"/>
    <cellStyle name="Saída 2 3 2 5 3" xfId="16296" xr:uid="{F4E31515-8B4C-4E20-AC85-381DC543E387}"/>
    <cellStyle name="Saída 2 3 2 5 4" xfId="16297" xr:uid="{046CFE42-6E09-4582-B161-1F05D686A330}"/>
    <cellStyle name="Saída 2 3 2 6" xfId="16298" xr:uid="{C4CDAD10-54CC-44CF-B730-7F3230191AF6}"/>
    <cellStyle name="Saída 2 3 2 6 2" xfId="16299" xr:uid="{F48B95E0-55DB-45E1-9DB2-AF4A4DC56B8F}"/>
    <cellStyle name="Saída 2 3 2 6 2 2" xfId="16300" xr:uid="{BE84544B-4803-4F23-A436-166E398461EA}"/>
    <cellStyle name="Saída 2 3 2 6 2 3" xfId="16301" xr:uid="{B898A152-6A1D-45C6-B174-A4D42C6DEBC9}"/>
    <cellStyle name="Saída 2 3 2 6 3" xfId="16302" xr:uid="{FA805E70-0B35-4045-9620-976185CCD347}"/>
    <cellStyle name="Saída 2 3 2 6 4" xfId="16303" xr:uid="{F0B6FB44-A469-44BD-8A87-0311995121A6}"/>
    <cellStyle name="Saída 2 3 2 7" xfId="16304" xr:uid="{8C7D9410-0AF7-4598-90C5-A679E373DB9F}"/>
    <cellStyle name="Saída 2 3 2 8" xfId="16305" xr:uid="{9058C24D-17E6-4180-95DA-B1895EF650F5}"/>
    <cellStyle name="Saída 2 3 3" xfId="16306" xr:uid="{9AEE59A8-AD1F-454A-810F-6B97F8504B9B}"/>
    <cellStyle name="Saída 2 3 3 2" xfId="16307" xr:uid="{DCA97766-D5D1-40F6-BCF2-5DB437438F38}"/>
    <cellStyle name="Saída 2 3 3 2 2" xfId="16308" xr:uid="{5F11D8FD-7931-42C7-9E2D-7A21FA58B147}"/>
    <cellStyle name="Saída 2 3 3 2 2 2" xfId="16309" xr:uid="{B789537A-AEC0-4392-B763-A9BC10E8A7AA}"/>
    <cellStyle name="Saída 2 3 3 2 2 2 2" xfId="16310" xr:uid="{1D7FC4E3-FE92-4443-AC4E-987C8C52FE88}"/>
    <cellStyle name="Saída 2 3 3 2 2 2 2 2" xfId="16311" xr:uid="{EAA70EC2-FB05-4159-951C-AAE06D61244A}"/>
    <cellStyle name="Saída 2 3 3 2 2 2 2 3" xfId="16312" xr:uid="{65C16B27-43D0-4CD0-BD16-1BD5751E1E6D}"/>
    <cellStyle name="Saída 2 3 3 2 2 2 3" xfId="16313" xr:uid="{47B0462B-0D17-443E-BB91-447ED02EE5C4}"/>
    <cellStyle name="Saída 2 3 3 2 2 2 4" xfId="16314" xr:uid="{396EB341-2353-41B6-902D-EDF6FB076A54}"/>
    <cellStyle name="Saída 2 3 3 2 2 3" xfId="16315" xr:uid="{F3E4FC82-FC72-49F8-8369-AE0736925474}"/>
    <cellStyle name="Saída 2 3 3 2 2 3 2" xfId="16316" xr:uid="{01689357-BF8F-4D63-93FB-B151B0D521D1}"/>
    <cellStyle name="Saída 2 3 3 2 2 3 2 2" xfId="16317" xr:uid="{9927A994-6BA8-4199-B808-79CD7B5D3663}"/>
    <cellStyle name="Saída 2 3 3 2 2 3 2 3" xfId="16318" xr:uid="{943C0E93-A02C-4E37-8B6E-A24AD17EED41}"/>
    <cellStyle name="Saída 2 3 3 2 2 3 3" xfId="16319" xr:uid="{F5323BC9-6B63-4476-B169-3B2EA27E0E01}"/>
    <cellStyle name="Saída 2 3 3 2 2 3 4" xfId="16320" xr:uid="{EFF5C554-418C-4B1E-A0EF-18913AF2CFC0}"/>
    <cellStyle name="Saída 2 3 3 2 2 4" xfId="16321" xr:uid="{E911CC16-0A94-48F5-8742-D784D7C253E0}"/>
    <cellStyle name="Saída 2 3 3 2 2 5" xfId="16322" xr:uid="{8DB0084E-0FD7-412D-A746-2F2FE3EAE4F8}"/>
    <cellStyle name="Saída 2 3 3 2 3" xfId="16323" xr:uid="{59598D9A-0F4B-4B51-A11E-164CC91EE201}"/>
    <cellStyle name="Saída 2 3 3 2 3 2" xfId="16324" xr:uid="{DD1A861C-D400-422D-8614-3B6F71535DEA}"/>
    <cellStyle name="Saída 2 3 3 2 3 2 2" xfId="16325" xr:uid="{1C1A0FAC-EFEF-4C38-91F9-A643B8A87774}"/>
    <cellStyle name="Saída 2 3 3 2 3 2 3" xfId="16326" xr:uid="{A2DE1F94-4443-45F8-ABFA-3AA4117282CC}"/>
    <cellStyle name="Saída 2 3 3 2 3 3" xfId="16327" xr:uid="{82BD7649-3456-472E-BDC7-4E5B99EE235B}"/>
    <cellStyle name="Saída 2 3 3 2 3 4" xfId="16328" xr:uid="{2927D91A-D8E6-459F-A362-A9515BB0E801}"/>
    <cellStyle name="Saída 2 3 3 2 4" xfId="16329" xr:uid="{25E686BF-2BD9-41EC-9940-C190BDF11714}"/>
    <cellStyle name="Saída 2 3 3 2 4 2" xfId="16330" xr:uid="{E1BFBF46-E5D2-4C08-97BA-F9E3C7AD6B88}"/>
    <cellStyle name="Saída 2 3 3 2 4 2 2" xfId="16331" xr:uid="{C288F74D-839D-4739-8EFF-8637345E7C24}"/>
    <cellStyle name="Saída 2 3 3 2 4 2 3" xfId="16332" xr:uid="{E37C5C54-1609-4B89-A3C2-5F67890F92ED}"/>
    <cellStyle name="Saída 2 3 3 2 4 3" xfId="16333" xr:uid="{C332433C-2BF2-486C-9083-7EFC42AFAA1D}"/>
    <cellStyle name="Saída 2 3 3 2 4 4" xfId="16334" xr:uid="{5F05B0BA-271B-422A-A9A0-62B8EE42E533}"/>
    <cellStyle name="Saída 2 3 3 2 5" xfId="16335" xr:uid="{C8E1AE7E-421B-4F22-8A75-C5050603CFB3}"/>
    <cellStyle name="Saída 2 3 3 2 6" xfId="16336" xr:uid="{54A9C468-C70E-420C-87E2-EC774D49164F}"/>
    <cellStyle name="Saída 2 3 3 3" xfId="16337" xr:uid="{B8DB5107-EEAA-489B-83C6-9AC3F24A5601}"/>
    <cellStyle name="Saída 2 3 3 3 2" xfId="16338" xr:uid="{720B4919-D747-47E2-B1DA-86DCE1716F68}"/>
    <cellStyle name="Saída 2 3 3 3 2 2" xfId="16339" xr:uid="{B92AD46C-55D0-4077-8959-5B27D2CEDEF2}"/>
    <cellStyle name="Saída 2 3 3 3 2 2 2" xfId="16340" xr:uid="{B7A4CFF3-A2B9-419D-A221-BA97AA2BFEE9}"/>
    <cellStyle name="Saída 2 3 3 3 2 2 3" xfId="16341" xr:uid="{C3C2A7A5-76F9-4ABD-8BB6-733223FB2F1B}"/>
    <cellStyle name="Saída 2 3 3 3 2 3" xfId="16342" xr:uid="{EE85EA5F-DE34-4B15-B02F-71736A71D0A7}"/>
    <cellStyle name="Saída 2 3 3 3 2 4" xfId="16343" xr:uid="{0B34613F-DE16-4D9B-9522-F6237180C33C}"/>
    <cellStyle name="Saída 2 3 3 3 3" xfId="16344" xr:uid="{FF0BB89E-81FB-4521-966E-6359084732BB}"/>
    <cellStyle name="Saída 2 3 3 3 3 2" xfId="16345" xr:uid="{E29972C0-A90B-4749-A48C-C88233778290}"/>
    <cellStyle name="Saída 2 3 3 3 3 2 2" xfId="16346" xr:uid="{7AED4295-F503-495A-B00C-4E6D4C46C059}"/>
    <cellStyle name="Saída 2 3 3 3 3 2 3" xfId="16347" xr:uid="{7681BD75-9014-4021-A795-A9A2A0AA4992}"/>
    <cellStyle name="Saída 2 3 3 3 3 3" xfId="16348" xr:uid="{A1DCA074-6CA9-4395-8C05-DBD605AAEA12}"/>
    <cellStyle name="Saída 2 3 3 3 3 4" xfId="16349" xr:uid="{5B1650E7-F58B-4751-BF12-A7BC64582421}"/>
    <cellStyle name="Saída 2 3 3 3 4" xfId="16350" xr:uid="{A3482CB5-266C-4CDE-B868-BE3BD35B4528}"/>
    <cellStyle name="Saída 2 3 3 3 5" xfId="16351" xr:uid="{85406A7A-3D45-40E2-8F27-61FC3BD87C4E}"/>
    <cellStyle name="Saída 2 3 3 4" xfId="16352" xr:uid="{D744360E-A85D-4865-9B7F-F2CD1E629E2F}"/>
    <cellStyle name="Saída 2 3 3 4 2" xfId="16353" xr:uid="{E3C4363E-4F6E-4057-ABEA-3A39B7C3DE76}"/>
    <cellStyle name="Saída 2 3 3 4 2 2" xfId="16354" xr:uid="{489355A5-2192-4255-96CE-B31DA43D4BE7}"/>
    <cellStyle name="Saída 2 3 3 4 2 3" xfId="16355" xr:uid="{AD9CED71-1617-4896-A9D7-8412DE11AC0B}"/>
    <cellStyle name="Saída 2 3 3 4 3" xfId="16356" xr:uid="{A15C6B28-12C4-4BE8-832C-1CBFEE0529E5}"/>
    <cellStyle name="Saída 2 3 3 4 4" xfId="16357" xr:uid="{2B2A112A-BACE-4CBC-867D-F0E2C8BBD9C0}"/>
    <cellStyle name="Saída 2 3 3 5" xfId="16358" xr:uid="{C7CC473C-E68E-4A32-856B-16201FDE45B4}"/>
    <cellStyle name="Saída 2 3 3 5 2" xfId="16359" xr:uid="{EE79B5A0-E2D1-436B-B083-5D700400B325}"/>
    <cellStyle name="Saída 2 3 3 5 2 2" xfId="16360" xr:uid="{07CD3A6B-19FA-46D5-BFDB-D7595E728662}"/>
    <cellStyle name="Saída 2 3 3 5 2 3" xfId="16361" xr:uid="{DFFE5249-13D4-4BEF-814F-CB48AB30E22E}"/>
    <cellStyle name="Saída 2 3 3 5 3" xfId="16362" xr:uid="{26239A6D-EFD0-423D-807E-D33EF23DC121}"/>
    <cellStyle name="Saída 2 3 3 5 4" xfId="16363" xr:uid="{9C501F36-6E99-44AA-841E-D9962DA339A8}"/>
    <cellStyle name="Saída 2 3 3 6" xfId="16364" xr:uid="{1AD555EF-E9CE-401D-B1FC-4CB4D2FA9412}"/>
    <cellStyle name="Saída 2 3 3 7" xfId="16365" xr:uid="{8B3BE14F-3735-45FE-AF44-C13B1E1FB9A7}"/>
    <cellStyle name="Saída 2 3 4" xfId="16366" xr:uid="{B29B043C-EC80-4599-A40C-0539151063C0}"/>
    <cellStyle name="Saída 2 3 4 2" xfId="16367" xr:uid="{0B476E10-903D-454E-B43D-C7576326AF97}"/>
    <cellStyle name="Saída 2 3 4 2 2" xfId="16368" xr:uid="{E3FCDB48-51B8-4C65-89A8-05BDFBC81959}"/>
    <cellStyle name="Saída 2 3 4 2 2 2" xfId="16369" xr:uid="{ADDCD017-9583-4D49-A53E-781845660EBD}"/>
    <cellStyle name="Saída 2 3 4 2 2 2 2" xfId="16370" xr:uid="{43FABD49-A18A-457E-A3FA-B385025FB22D}"/>
    <cellStyle name="Saída 2 3 4 2 2 2 3" xfId="16371" xr:uid="{2954961C-DE2A-477B-AD69-C656A779CFDF}"/>
    <cellStyle name="Saída 2 3 4 2 2 3" xfId="16372" xr:uid="{0896CE95-2BF0-46D2-A04D-0B6324B09DDB}"/>
    <cellStyle name="Saída 2 3 4 2 2 4" xfId="16373" xr:uid="{5AC60C2D-87C1-4D56-8755-1F58CF699ED2}"/>
    <cellStyle name="Saída 2 3 4 2 3" xfId="16374" xr:uid="{3FFF4634-48DA-481D-AD62-CA349BFC4768}"/>
    <cellStyle name="Saída 2 3 4 2 3 2" xfId="16375" xr:uid="{9A376353-E536-449A-9A58-848372A36E0B}"/>
    <cellStyle name="Saída 2 3 4 2 3 2 2" xfId="16376" xr:uid="{EA76AC76-23DF-46C1-8150-E97B3E47D0CF}"/>
    <cellStyle name="Saída 2 3 4 2 3 2 3" xfId="16377" xr:uid="{F5B64032-9BF3-4012-A5F5-769B3F9A6BBA}"/>
    <cellStyle name="Saída 2 3 4 2 3 3" xfId="16378" xr:uid="{29602EC4-3A72-452B-A9AF-12F918C6B3A5}"/>
    <cellStyle name="Saída 2 3 4 2 3 4" xfId="16379" xr:uid="{45B16273-5C5A-4BF2-BCE5-5C7426DBDADB}"/>
    <cellStyle name="Saída 2 3 4 2 4" xfId="16380" xr:uid="{87BB47FC-85A4-4074-8FF2-D2306B770F53}"/>
    <cellStyle name="Saída 2 3 4 2 5" xfId="16381" xr:uid="{FD258707-7321-4608-A9E2-2100FAE6340D}"/>
    <cellStyle name="Saída 2 3 4 3" xfId="16382" xr:uid="{92AABB8F-200B-4C40-921F-58FC025A9960}"/>
    <cellStyle name="Saída 2 3 4 3 2" xfId="16383" xr:uid="{190482DA-6939-4AC2-8099-836C213E2372}"/>
    <cellStyle name="Saída 2 3 4 3 2 2" xfId="16384" xr:uid="{9485E53C-C598-4600-A842-32721FE52570}"/>
    <cellStyle name="Saída 2 3 4 3 2 3" xfId="16385" xr:uid="{4467AFE2-70A9-4A69-8331-581024AC7D6B}"/>
    <cellStyle name="Saída 2 3 4 3 3" xfId="16386" xr:uid="{22DCD155-6908-44C8-805C-71061EA191A1}"/>
    <cellStyle name="Saída 2 3 4 3 4" xfId="16387" xr:uid="{1FD246F4-77BC-4AB2-BDFB-222869CF7D0C}"/>
    <cellStyle name="Saída 2 3 4 4" xfId="16388" xr:uid="{C4E0968F-80A0-4079-B5C2-D1F9F23F9585}"/>
    <cellStyle name="Saída 2 3 4 4 2" xfId="16389" xr:uid="{D0F8B9E1-26B6-4146-8A9E-E46E1F538B76}"/>
    <cellStyle name="Saída 2 3 4 4 2 2" xfId="16390" xr:uid="{E4BCCAD3-0706-4E65-9F4C-8C8C666A1FD8}"/>
    <cellStyle name="Saída 2 3 4 4 2 3" xfId="16391" xr:uid="{FF744B47-96E7-45BB-A343-FDEE7017F351}"/>
    <cellStyle name="Saída 2 3 4 4 3" xfId="16392" xr:uid="{C6027366-7F3A-4DA8-B18C-15F0E9C8576C}"/>
    <cellStyle name="Saída 2 3 4 4 4" xfId="16393" xr:uid="{E3A3E853-10C8-4F42-BEDE-04D8252D2644}"/>
    <cellStyle name="Saída 2 3 4 5" xfId="16394" xr:uid="{9AB0B29A-6EBF-4244-A403-F7F372267527}"/>
    <cellStyle name="Saída 2 3 4 6" xfId="16395" xr:uid="{9314C8B7-7FF1-405F-87DD-732FFAAC72E5}"/>
    <cellStyle name="Saída 2 3 5" xfId="16396" xr:uid="{92ECAE4B-9350-4ED9-AEFE-8D170434E59E}"/>
    <cellStyle name="Saída 2 3 5 2" xfId="16397" xr:uid="{6BF3368D-DB08-4AF6-AD45-24BAFC4D057C}"/>
    <cellStyle name="Saída 2 3 5 2 2" xfId="16398" xr:uid="{51496416-3060-4873-802D-7E0775159A02}"/>
    <cellStyle name="Saída 2 3 5 2 2 2" xfId="16399" xr:uid="{6AFE0FA8-B8B4-441A-AC12-B40BCAFF3D41}"/>
    <cellStyle name="Saída 2 3 5 2 2 3" xfId="16400" xr:uid="{42E32254-5AB1-45AD-9F17-38E9F6609EEC}"/>
    <cellStyle name="Saída 2 3 5 2 3" xfId="16401" xr:uid="{AB6B0600-B6FD-4168-8497-A6B911E28527}"/>
    <cellStyle name="Saída 2 3 5 2 4" xfId="16402" xr:uid="{7335967B-34DC-4C20-9AB3-44C0F302ACC9}"/>
    <cellStyle name="Saída 2 3 5 3" xfId="16403" xr:uid="{9EB85D6A-89C4-45D7-8AD6-E306DF897345}"/>
    <cellStyle name="Saída 2 3 5 3 2" xfId="16404" xr:uid="{D8AD6001-7278-48FE-81E6-74240D760AD1}"/>
    <cellStyle name="Saída 2 3 5 3 2 2" xfId="16405" xr:uid="{AA6F31AA-C815-4E57-908B-8662AB2FDE5F}"/>
    <cellStyle name="Saída 2 3 5 3 2 3" xfId="16406" xr:uid="{BBE7D8DC-2D23-40A3-96DA-BBC99B96871F}"/>
    <cellStyle name="Saída 2 3 5 3 3" xfId="16407" xr:uid="{3C2EBA8A-75F9-46FC-8906-91405AD6EED0}"/>
    <cellStyle name="Saída 2 3 5 3 4" xfId="16408" xr:uid="{6E4D36C7-F447-4F5D-A2C8-3AFA76CF42C7}"/>
    <cellStyle name="Saída 2 3 5 4" xfId="16409" xr:uid="{1D501804-8B1C-40F8-A80A-3F3A8D78FA27}"/>
    <cellStyle name="Saída 2 3 5 5" xfId="16410" xr:uid="{D9475829-25DC-48D0-B5D9-56A65DCE2B69}"/>
    <cellStyle name="Saída 2 3 6" xfId="16411" xr:uid="{35C09CA9-EEBB-4B52-90C8-395648E59C4B}"/>
    <cellStyle name="Saída 2 3 6 2" xfId="16412" xr:uid="{6E5EC7F3-55FC-4F5A-BD0E-0BFBF20FE8B8}"/>
    <cellStyle name="Saída 2 3 6 2 2" xfId="16413" xr:uid="{49795524-8815-4C81-8BE2-EED697F939E9}"/>
    <cellStyle name="Saída 2 3 6 2 3" xfId="16414" xr:uid="{32410AA4-D0E4-4CE2-8C2C-292C13D1C5D8}"/>
    <cellStyle name="Saída 2 3 6 3" xfId="16415" xr:uid="{A7BF7D57-5781-4053-A392-54B0B1B9DC94}"/>
    <cellStyle name="Saída 2 3 6 4" xfId="16416" xr:uid="{588CDFE6-4C94-477B-BA13-772EFF00997D}"/>
    <cellStyle name="Saída 2 3 7" xfId="16417" xr:uid="{2539A5A8-5F72-4FD2-B314-AC522C6F1683}"/>
    <cellStyle name="Saída 2 3 7 2" xfId="16418" xr:uid="{99910816-FD5F-4FA7-82AF-B5992718ECA7}"/>
    <cellStyle name="Saída 2 3 7 2 2" xfId="16419" xr:uid="{8D5FCA3C-DF72-4A0C-B9A1-187C5A2C612C}"/>
    <cellStyle name="Saída 2 3 7 2 3" xfId="16420" xr:uid="{1FAF7843-136F-4EB1-99B2-35ED00133781}"/>
    <cellStyle name="Saída 2 3 7 3" xfId="16421" xr:uid="{23A2C34E-BF57-42D2-846C-09B73E9CC3FA}"/>
    <cellStyle name="Saída 2 3 7 4" xfId="16422" xr:uid="{CD7415EE-C4BB-45C7-BAD0-C0AB12CB5C64}"/>
    <cellStyle name="Saída 2 3 8" xfId="16423" xr:uid="{9D63CF7D-3791-4691-9953-19E3093D1E9A}"/>
    <cellStyle name="Saída 2 3 9" xfId="16424" xr:uid="{1D881CBD-DDA8-4846-97E4-6C051E276C0F}"/>
    <cellStyle name="Saída 2 4" xfId="16425" xr:uid="{20EB74EC-2FDD-4D1F-B208-9394A2602BCD}"/>
    <cellStyle name="Saída 2 4 2" xfId="16426" xr:uid="{6CEA4E7E-216E-4355-A178-D3D7F11B2568}"/>
    <cellStyle name="Saída 2 4 2 2" xfId="16427" xr:uid="{F7E7C887-0555-431B-80E9-F1EF166EC1C5}"/>
    <cellStyle name="Saída 2 4 2 2 2" xfId="16428" xr:uid="{A11A56E2-3A30-4167-9640-E7EC51886581}"/>
    <cellStyle name="Saída 2 4 2 2 2 2" xfId="16429" xr:uid="{CC322F42-340C-4185-B884-F23225657E7F}"/>
    <cellStyle name="Saída 2 4 2 2 2 2 2" xfId="16430" xr:uid="{DD38F851-F6B8-456B-90AE-28A8D4F14C00}"/>
    <cellStyle name="Saída 2 4 2 2 2 2 2 2" xfId="16431" xr:uid="{75305F76-100C-4DD7-B8EA-259CB673F500}"/>
    <cellStyle name="Saída 2 4 2 2 2 2 2 2 2" xfId="16432" xr:uid="{6F168C1C-7B34-498F-BC18-C9544D751A1F}"/>
    <cellStyle name="Saída 2 4 2 2 2 2 2 2 3" xfId="16433" xr:uid="{939C54D9-4410-47CC-80E8-0380567F4AB7}"/>
    <cellStyle name="Saída 2 4 2 2 2 2 2 3" xfId="16434" xr:uid="{752D62E4-F4F6-417E-97DB-468CC4D61789}"/>
    <cellStyle name="Saída 2 4 2 2 2 2 2 4" xfId="16435" xr:uid="{8538C61B-9E32-40EF-B057-593A7591FBA5}"/>
    <cellStyle name="Saída 2 4 2 2 2 2 3" xfId="16436" xr:uid="{3F15C114-EF14-4CBF-BAF0-42C2767FD0D4}"/>
    <cellStyle name="Saída 2 4 2 2 2 2 3 2" xfId="16437" xr:uid="{6444136F-A98C-4A96-92D2-F12B8D38D844}"/>
    <cellStyle name="Saída 2 4 2 2 2 2 3 2 2" xfId="16438" xr:uid="{23CE6AA8-F3BC-4505-B113-4267E052FACB}"/>
    <cellStyle name="Saída 2 4 2 2 2 2 3 2 3" xfId="16439" xr:uid="{FF2BC961-1D8E-48B8-8AA6-71D22A0EE7B2}"/>
    <cellStyle name="Saída 2 4 2 2 2 2 3 3" xfId="16440" xr:uid="{DEAB4B3D-A521-43CF-AFEB-A2E8C1CFA4AA}"/>
    <cellStyle name="Saída 2 4 2 2 2 2 3 4" xfId="16441" xr:uid="{B66AFF11-D812-4592-A35C-1EA3BD93D8E1}"/>
    <cellStyle name="Saída 2 4 2 2 2 2 4" xfId="16442" xr:uid="{83CA76FE-2D8F-4D03-ACA5-E6124B345AB0}"/>
    <cellStyle name="Saída 2 4 2 2 2 2 5" xfId="16443" xr:uid="{A8DE37E8-571A-4633-9684-59788A3637CB}"/>
    <cellStyle name="Saída 2 4 2 2 2 3" xfId="16444" xr:uid="{DBA1C392-CF86-4E66-98BB-696FD904BA5F}"/>
    <cellStyle name="Saída 2 4 2 2 2 3 2" xfId="16445" xr:uid="{233CCE55-45BC-4BFF-947F-9D8DA1F756B5}"/>
    <cellStyle name="Saída 2 4 2 2 2 3 2 2" xfId="16446" xr:uid="{D078889C-DC89-47A6-9075-7A56482C598B}"/>
    <cellStyle name="Saída 2 4 2 2 2 3 2 3" xfId="16447" xr:uid="{3745F6C5-B7AB-4A2C-B5AE-4DE7273533D0}"/>
    <cellStyle name="Saída 2 4 2 2 2 3 3" xfId="16448" xr:uid="{74D3590D-64FC-472E-8CB0-6809574CA02B}"/>
    <cellStyle name="Saída 2 4 2 2 2 3 4" xfId="16449" xr:uid="{D9E5359D-8A6F-4778-8431-91B42F834895}"/>
    <cellStyle name="Saída 2 4 2 2 2 4" xfId="16450" xr:uid="{B11D7066-75E0-44A8-A33C-1C113B301441}"/>
    <cellStyle name="Saída 2 4 2 2 2 4 2" xfId="16451" xr:uid="{6315733A-754A-43C2-ADBA-C84C18602D77}"/>
    <cellStyle name="Saída 2 4 2 2 2 4 2 2" xfId="16452" xr:uid="{8A746A88-CC87-4DFB-8473-EEE36C3D6E31}"/>
    <cellStyle name="Saída 2 4 2 2 2 4 2 3" xfId="16453" xr:uid="{73961E6C-520E-4E2A-80F5-277144715EE0}"/>
    <cellStyle name="Saída 2 4 2 2 2 4 3" xfId="16454" xr:uid="{75A8DF37-A1B3-44C3-8485-CCF8939E3A62}"/>
    <cellStyle name="Saída 2 4 2 2 2 4 4" xfId="16455" xr:uid="{37B5696F-22CE-428F-A95D-B84B53878CDC}"/>
    <cellStyle name="Saída 2 4 2 2 2 5" xfId="16456" xr:uid="{3E7BD3CE-A953-4DF0-A41F-186DAC7997AA}"/>
    <cellStyle name="Saída 2 4 2 2 2 6" xfId="16457" xr:uid="{A5DEDA54-399D-4415-9282-EBB10ADD1C5B}"/>
    <cellStyle name="Saída 2 4 2 2 3" xfId="16458" xr:uid="{B1372273-CD4A-46D9-8248-9EFD8A5748E4}"/>
    <cellStyle name="Saída 2 4 2 2 3 2" xfId="16459" xr:uid="{62821256-7747-4274-8E2F-F0282C0D24BA}"/>
    <cellStyle name="Saída 2 4 2 2 3 2 2" xfId="16460" xr:uid="{AAE47183-9ADD-481E-BB8E-7AB5246C9635}"/>
    <cellStyle name="Saída 2 4 2 2 3 2 2 2" xfId="16461" xr:uid="{6E93775B-5B61-4557-86E3-9C0D19E7B366}"/>
    <cellStyle name="Saída 2 4 2 2 3 2 2 3" xfId="16462" xr:uid="{EF53500F-506F-422D-947A-166773C85295}"/>
    <cellStyle name="Saída 2 4 2 2 3 2 3" xfId="16463" xr:uid="{11B2592A-DD1D-43DE-A3F7-E7B5F16A367B}"/>
    <cellStyle name="Saída 2 4 2 2 3 2 4" xfId="16464" xr:uid="{CA2C7E3B-37D5-48B8-BCBC-12DC28B4DE91}"/>
    <cellStyle name="Saída 2 4 2 2 3 3" xfId="16465" xr:uid="{1E9F372E-C5A9-4ABA-A51B-1B5684873153}"/>
    <cellStyle name="Saída 2 4 2 2 3 3 2" xfId="16466" xr:uid="{EBB6FE42-ACB5-47D1-9D80-5CABB58240AD}"/>
    <cellStyle name="Saída 2 4 2 2 3 3 2 2" xfId="16467" xr:uid="{AE457A69-B0DC-44B7-A5D3-D8F8983B04E9}"/>
    <cellStyle name="Saída 2 4 2 2 3 3 2 3" xfId="16468" xr:uid="{F59C962A-5EE4-4ED5-AC8D-4E87796A9A62}"/>
    <cellStyle name="Saída 2 4 2 2 3 3 3" xfId="16469" xr:uid="{E8BF2F2B-AD9F-444C-8B93-43D5E1FB4920}"/>
    <cellStyle name="Saída 2 4 2 2 3 3 4" xfId="16470" xr:uid="{8BEE494F-3BF1-44E5-B028-42C2BC40401D}"/>
    <cellStyle name="Saída 2 4 2 2 3 4" xfId="16471" xr:uid="{C35E86FE-2CE9-48E1-B667-EFF6A9970FE9}"/>
    <cellStyle name="Saída 2 4 2 2 3 5" xfId="16472" xr:uid="{4FBF360B-CD96-4F0F-92F3-3A672B3BBAE5}"/>
    <cellStyle name="Saída 2 4 2 2 4" xfId="16473" xr:uid="{C66F71E8-29B5-4084-9619-03B7F4CE5357}"/>
    <cellStyle name="Saída 2 4 2 2 4 2" xfId="16474" xr:uid="{20D2F8BA-8997-4DA7-A9B5-C1B18500A214}"/>
    <cellStyle name="Saída 2 4 2 2 4 2 2" xfId="16475" xr:uid="{7915285A-F9BD-4D38-8228-15ACD4E37BE2}"/>
    <cellStyle name="Saída 2 4 2 2 4 2 3" xfId="16476" xr:uid="{F5E4839E-0135-4DFD-8977-796F730F7F26}"/>
    <cellStyle name="Saída 2 4 2 2 4 3" xfId="16477" xr:uid="{D4D0A772-6FB1-4C87-B38B-D3F0277D4B3A}"/>
    <cellStyle name="Saída 2 4 2 2 4 4" xfId="16478" xr:uid="{9ED87FE6-0399-4D33-87C7-654601BFA251}"/>
    <cellStyle name="Saída 2 4 2 2 5" xfId="16479" xr:uid="{C3DBCF69-00A3-4795-9D17-560FB21F7869}"/>
    <cellStyle name="Saída 2 4 2 2 5 2" xfId="16480" xr:uid="{EF95211F-F97E-4F21-94C5-C3F1FFBFC82E}"/>
    <cellStyle name="Saída 2 4 2 2 5 2 2" xfId="16481" xr:uid="{3EB74284-CB9E-4D9F-8996-CCB27AE4B9D4}"/>
    <cellStyle name="Saída 2 4 2 2 5 2 3" xfId="16482" xr:uid="{B389D59F-4689-408E-A4C7-48A77291058A}"/>
    <cellStyle name="Saída 2 4 2 2 5 3" xfId="16483" xr:uid="{24774392-46E2-49F2-AC62-10DB89CFC885}"/>
    <cellStyle name="Saída 2 4 2 2 5 4" xfId="16484" xr:uid="{3DCC3175-FFD5-4D03-A251-7604163E1A3A}"/>
    <cellStyle name="Saída 2 4 2 2 6" xfId="16485" xr:uid="{F5700B53-0B6D-498F-83EF-A6B1B56C01FB}"/>
    <cellStyle name="Saída 2 4 2 2 7" xfId="16486" xr:uid="{A658EF20-F64F-487E-9CF4-496C70AB1441}"/>
    <cellStyle name="Saída 2 4 2 3" xfId="16487" xr:uid="{0D825484-3DC0-4F30-9463-2874EF7C94B2}"/>
    <cellStyle name="Saída 2 4 2 3 2" xfId="16488" xr:uid="{849C74B1-E812-4641-A289-E4C8843124C0}"/>
    <cellStyle name="Saída 2 4 2 3 2 2" xfId="16489" xr:uid="{987DE0F5-70CC-4D97-BAD0-0A906AA5065B}"/>
    <cellStyle name="Saída 2 4 2 3 2 2 2" xfId="16490" xr:uid="{755220C2-4CA0-4B28-813A-472EB23F14E8}"/>
    <cellStyle name="Saída 2 4 2 3 2 2 2 2" xfId="16491" xr:uid="{D497B6A0-AFFA-4B53-A63E-B9E45B7862A2}"/>
    <cellStyle name="Saída 2 4 2 3 2 2 2 3" xfId="16492" xr:uid="{A15667EF-FB6A-41E0-9F6E-2A899B98449F}"/>
    <cellStyle name="Saída 2 4 2 3 2 2 3" xfId="16493" xr:uid="{3120D701-0DC8-4F94-AC4D-F7D6C815D2F9}"/>
    <cellStyle name="Saída 2 4 2 3 2 2 4" xfId="16494" xr:uid="{891CD27D-CB53-4D7B-AE66-6E70B8EE7323}"/>
    <cellStyle name="Saída 2 4 2 3 2 3" xfId="16495" xr:uid="{0F1C2E19-B00C-4E1B-8442-B4E382C1BD35}"/>
    <cellStyle name="Saída 2 4 2 3 2 3 2" xfId="16496" xr:uid="{E22F377D-ED0B-481F-9292-21817E50CA5B}"/>
    <cellStyle name="Saída 2 4 2 3 2 3 2 2" xfId="16497" xr:uid="{E2446CA0-DF17-469E-A0EF-A3310FAA362F}"/>
    <cellStyle name="Saída 2 4 2 3 2 3 2 3" xfId="16498" xr:uid="{1C057A46-D21A-4375-B455-CE3F008FA3AE}"/>
    <cellStyle name="Saída 2 4 2 3 2 3 3" xfId="16499" xr:uid="{6711810C-0876-4B0D-8E80-DE33C6F3EAC7}"/>
    <cellStyle name="Saída 2 4 2 3 2 3 4" xfId="16500" xr:uid="{EAE68C05-23E2-406D-BB39-0CC9D510B9AD}"/>
    <cellStyle name="Saída 2 4 2 3 2 4" xfId="16501" xr:uid="{12466D1C-DAD0-4CBE-974F-DB752EA9C2E8}"/>
    <cellStyle name="Saída 2 4 2 3 2 5" xfId="16502" xr:uid="{CFBAB0BA-9DA5-4842-A6EB-3EE43A232491}"/>
    <cellStyle name="Saída 2 4 2 3 3" xfId="16503" xr:uid="{64583C4D-0B62-4D6C-B69D-AD2E811DEA6D}"/>
    <cellStyle name="Saída 2 4 2 3 3 2" xfId="16504" xr:uid="{B1E40D42-3B39-46DA-B7AE-E8439927A2F5}"/>
    <cellStyle name="Saída 2 4 2 3 3 2 2" xfId="16505" xr:uid="{5EBB1D16-41CA-4E40-A44F-C4FC84BA6920}"/>
    <cellStyle name="Saída 2 4 2 3 3 2 3" xfId="16506" xr:uid="{200BA77B-6602-4985-B044-EE62491D90D2}"/>
    <cellStyle name="Saída 2 4 2 3 3 3" xfId="16507" xr:uid="{AD79F219-125F-496F-BA04-BBA19F425F42}"/>
    <cellStyle name="Saída 2 4 2 3 3 4" xfId="16508" xr:uid="{DB6E60AE-9C4D-4992-A657-2BAC5DAA42AC}"/>
    <cellStyle name="Saída 2 4 2 3 4" xfId="16509" xr:uid="{099DC922-3D08-4335-B2BE-3566474C5364}"/>
    <cellStyle name="Saída 2 4 2 3 4 2" xfId="16510" xr:uid="{B176538A-534C-48CA-9B68-CEDF48821DF6}"/>
    <cellStyle name="Saída 2 4 2 3 4 2 2" xfId="16511" xr:uid="{DDC2F8E7-B851-4A41-B378-28A1E730D1CE}"/>
    <cellStyle name="Saída 2 4 2 3 4 2 3" xfId="16512" xr:uid="{884DC3EF-ED46-4E1F-8B97-D50C7748CA9C}"/>
    <cellStyle name="Saída 2 4 2 3 4 3" xfId="16513" xr:uid="{AFC321E3-1134-4F7F-B12B-88E257AD3080}"/>
    <cellStyle name="Saída 2 4 2 3 4 4" xfId="16514" xr:uid="{360B4E25-A1F3-43F6-A651-959CB064A6AA}"/>
    <cellStyle name="Saída 2 4 2 3 5" xfId="16515" xr:uid="{4240322A-788A-4D10-AED7-B5050B3CF157}"/>
    <cellStyle name="Saída 2 4 2 3 6" xfId="16516" xr:uid="{4BE60C6E-86CC-40C1-8B5E-D9C803DA05BD}"/>
    <cellStyle name="Saída 2 4 2 4" xfId="16517" xr:uid="{2D4D2A4B-E99F-430F-93AC-5947541C09F0}"/>
    <cellStyle name="Saída 2 4 2 4 2" xfId="16518" xr:uid="{6EB658D0-694A-40CC-A2FD-6708835A043E}"/>
    <cellStyle name="Saída 2 4 2 4 2 2" xfId="16519" xr:uid="{76EA35B7-33E6-4713-A4A6-4888E5034482}"/>
    <cellStyle name="Saída 2 4 2 4 2 2 2" xfId="16520" xr:uid="{A24009C4-18EA-4DC2-A632-953FE94FB390}"/>
    <cellStyle name="Saída 2 4 2 4 2 2 3" xfId="16521" xr:uid="{4DEDAC13-81D4-45DA-88EB-F8ED12BABF85}"/>
    <cellStyle name="Saída 2 4 2 4 2 3" xfId="16522" xr:uid="{14A4E051-BE2D-471B-AE8C-3FCED2FC9A6A}"/>
    <cellStyle name="Saída 2 4 2 4 2 4" xfId="16523" xr:uid="{12327099-0E0A-40BA-9868-2E5C443C6BB0}"/>
    <cellStyle name="Saída 2 4 2 4 3" xfId="16524" xr:uid="{6AF74285-F404-4173-BC09-C782A054E53C}"/>
    <cellStyle name="Saída 2 4 2 4 3 2" xfId="16525" xr:uid="{19312431-77CD-4C50-B457-2CA8C7C1C7BD}"/>
    <cellStyle name="Saída 2 4 2 4 3 2 2" xfId="16526" xr:uid="{1C8EFC98-66D3-437B-A7A3-FB1631CEED3E}"/>
    <cellStyle name="Saída 2 4 2 4 3 2 3" xfId="16527" xr:uid="{916E4E6B-D2C4-4626-BD86-FF4E57CD02AE}"/>
    <cellStyle name="Saída 2 4 2 4 3 3" xfId="16528" xr:uid="{EB03CC69-85FF-41AA-B643-E3FCADABF64B}"/>
    <cellStyle name="Saída 2 4 2 4 3 4" xfId="16529" xr:uid="{B8106DFC-8600-4496-8EC0-3E005AAC8343}"/>
    <cellStyle name="Saída 2 4 2 4 4" xfId="16530" xr:uid="{A05C1442-26AF-4F1F-8DFB-B75E2863DC1C}"/>
    <cellStyle name="Saída 2 4 2 4 5" xfId="16531" xr:uid="{D2CB1354-6FFC-4D9F-B4C7-005C8AEDFF6A}"/>
    <cellStyle name="Saída 2 4 2 5" xfId="16532" xr:uid="{FFE68E60-2C69-4775-BF00-7D99C2E5E41F}"/>
    <cellStyle name="Saída 2 4 2 5 2" xfId="16533" xr:uid="{77FC4F53-ACFD-4CFD-891D-EB00875A0BDB}"/>
    <cellStyle name="Saída 2 4 2 5 2 2" xfId="16534" xr:uid="{7B268FF3-CB2D-4816-9D82-EADF60682196}"/>
    <cellStyle name="Saída 2 4 2 5 2 3" xfId="16535" xr:uid="{5F62305B-DA86-4911-BA97-C0DE4850B8D8}"/>
    <cellStyle name="Saída 2 4 2 5 3" xfId="16536" xr:uid="{71E4BDC7-F905-402C-AEB1-371D527A4B34}"/>
    <cellStyle name="Saída 2 4 2 5 4" xfId="16537" xr:uid="{3D826D4F-4DD4-4C6F-AFD0-1FEF4CEF1779}"/>
    <cellStyle name="Saída 2 4 2 6" xfId="16538" xr:uid="{F77A347F-051E-43D9-BACB-AD627E56A3DB}"/>
    <cellStyle name="Saída 2 4 2 6 2" xfId="16539" xr:uid="{FF50AF93-8331-481F-9680-6BECC9C32B07}"/>
    <cellStyle name="Saída 2 4 2 6 2 2" xfId="16540" xr:uid="{3D6462BC-F3D5-4EF4-97D5-797F5A1F06A4}"/>
    <cellStyle name="Saída 2 4 2 6 2 3" xfId="16541" xr:uid="{7D40290E-A0F9-4623-8522-1143272EE866}"/>
    <cellStyle name="Saída 2 4 2 6 3" xfId="16542" xr:uid="{5390266B-CCA5-4114-8E1E-AFC960CDAB60}"/>
    <cellStyle name="Saída 2 4 2 6 4" xfId="16543" xr:uid="{609EED3E-4F20-4C2C-BBD8-D18F8D09762C}"/>
    <cellStyle name="Saída 2 4 2 7" xfId="16544" xr:uid="{7AFC56D1-B7E2-456A-AA4A-B57F216764DC}"/>
    <cellStyle name="Saída 2 4 2 8" xfId="16545" xr:uid="{A6395652-12A5-46F7-97CF-E16C98FACEB9}"/>
    <cellStyle name="Saída 2 4 3" xfId="16546" xr:uid="{96F94E66-3C77-4E79-9A15-381A1B6327B0}"/>
    <cellStyle name="Saída 2 4 3 2" xfId="16547" xr:uid="{92E69033-0C8A-4B19-AE9C-C13D2AEFF6BD}"/>
    <cellStyle name="Saída 2 4 3 2 2" xfId="16548" xr:uid="{D497B87E-E4AE-4FC5-B0C5-ABE8D1C42B5E}"/>
    <cellStyle name="Saída 2 4 3 2 2 2" xfId="16549" xr:uid="{5715BAE9-1202-47E0-8BEB-FB19E193EAFF}"/>
    <cellStyle name="Saída 2 4 3 2 2 2 2" xfId="16550" xr:uid="{9B9AD4C5-317F-4D92-B665-47CDE88D5C8E}"/>
    <cellStyle name="Saída 2 4 3 2 2 2 2 2" xfId="16551" xr:uid="{FFC9146C-E87C-4CFA-8F70-EFE4D239E732}"/>
    <cellStyle name="Saída 2 4 3 2 2 2 2 3" xfId="16552" xr:uid="{3C207F6B-286C-483D-BA9C-8B3683A06CD0}"/>
    <cellStyle name="Saída 2 4 3 2 2 2 3" xfId="16553" xr:uid="{BD9EC4F3-1878-481E-97B3-9375241AAADE}"/>
    <cellStyle name="Saída 2 4 3 2 2 2 4" xfId="16554" xr:uid="{BB58D3EC-B9F5-4F54-B21A-9A27693E315A}"/>
    <cellStyle name="Saída 2 4 3 2 2 3" xfId="16555" xr:uid="{2B41ED81-FE1A-49A1-BA93-83D443AFEE61}"/>
    <cellStyle name="Saída 2 4 3 2 2 3 2" xfId="16556" xr:uid="{6C6A01FD-9693-4D3D-91D0-7D71342863B7}"/>
    <cellStyle name="Saída 2 4 3 2 2 3 2 2" xfId="16557" xr:uid="{851792B9-0700-446F-B4C7-6E3DB5760DB6}"/>
    <cellStyle name="Saída 2 4 3 2 2 3 2 3" xfId="16558" xr:uid="{590FF2D4-8583-4271-BAA0-A161ED9E4C9A}"/>
    <cellStyle name="Saída 2 4 3 2 2 3 3" xfId="16559" xr:uid="{8A9391B2-C78F-4D51-AEEE-D77981B9E6DE}"/>
    <cellStyle name="Saída 2 4 3 2 2 3 4" xfId="16560" xr:uid="{D776469A-433D-4A5C-A9E7-E6DDF805A1E1}"/>
    <cellStyle name="Saída 2 4 3 2 2 4" xfId="16561" xr:uid="{7409700C-9CEA-41A3-AF9D-AAF62D874F68}"/>
    <cellStyle name="Saída 2 4 3 2 2 5" xfId="16562" xr:uid="{7B272778-A23F-4D38-8DA5-87758224776B}"/>
    <cellStyle name="Saída 2 4 3 2 3" xfId="16563" xr:uid="{D7839034-7BD4-42EB-80B5-FA0E81A2E1A4}"/>
    <cellStyle name="Saída 2 4 3 2 3 2" xfId="16564" xr:uid="{CA9CC418-3D72-48D0-8871-9A92D61F0A3E}"/>
    <cellStyle name="Saída 2 4 3 2 3 2 2" xfId="16565" xr:uid="{8AC53985-4BDA-423D-B245-83C2C9F98957}"/>
    <cellStyle name="Saída 2 4 3 2 3 2 3" xfId="16566" xr:uid="{D631D16A-6BCD-427C-BE21-2582AE817DC9}"/>
    <cellStyle name="Saída 2 4 3 2 3 3" xfId="16567" xr:uid="{6BC5C682-AEAE-41FD-9096-0FD4200C6DEF}"/>
    <cellStyle name="Saída 2 4 3 2 3 4" xfId="16568" xr:uid="{34CCAC25-FE58-4CD6-B427-B5D1E4C42722}"/>
    <cellStyle name="Saída 2 4 3 2 4" xfId="16569" xr:uid="{E18E4EA6-45AB-4B63-8506-87CB2787EA38}"/>
    <cellStyle name="Saída 2 4 3 2 4 2" xfId="16570" xr:uid="{5680CCCA-083F-4218-98A6-3FEE6393D266}"/>
    <cellStyle name="Saída 2 4 3 2 4 2 2" xfId="16571" xr:uid="{F5C4E3C6-5CB0-4FBE-ACD4-41538FFD4B49}"/>
    <cellStyle name="Saída 2 4 3 2 4 2 3" xfId="16572" xr:uid="{9F4A3F7D-605F-444C-A506-5ADE82C2824A}"/>
    <cellStyle name="Saída 2 4 3 2 4 3" xfId="16573" xr:uid="{CDFC6ED9-AE85-4A8E-B0EA-A3D8977720DB}"/>
    <cellStyle name="Saída 2 4 3 2 4 4" xfId="16574" xr:uid="{68517243-2408-44C4-BB93-0657F9225041}"/>
    <cellStyle name="Saída 2 4 3 2 5" xfId="16575" xr:uid="{14D6F3FA-733D-4467-B6A2-D963EDE8A5F0}"/>
    <cellStyle name="Saída 2 4 3 2 6" xfId="16576" xr:uid="{A313B4AD-72D3-4C76-8507-2C1E4CF857E4}"/>
    <cellStyle name="Saída 2 4 3 3" xfId="16577" xr:uid="{C5B2460B-1100-4F70-BA3F-F9BF7B97CE60}"/>
    <cellStyle name="Saída 2 4 3 3 2" xfId="16578" xr:uid="{8DCD9286-E6EE-4643-A196-748EA922830C}"/>
    <cellStyle name="Saída 2 4 3 3 2 2" xfId="16579" xr:uid="{C3B542C0-58AB-4828-B405-3C6199847403}"/>
    <cellStyle name="Saída 2 4 3 3 2 2 2" xfId="16580" xr:uid="{20289A90-06D5-465B-8163-F0A451EBC2BE}"/>
    <cellStyle name="Saída 2 4 3 3 2 2 3" xfId="16581" xr:uid="{F482B7FA-3D62-4F88-ABFB-39F89940D2F3}"/>
    <cellStyle name="Saída 2 4 3 3 2 3" xfId="16582" xr:uid="{8105F16D-AA0F-4950-97BF-2B783C2FA257}"/>
    <cellStyle name="Saída 2 4 3 3 2 4" xfId="16583" xr:uid="{82768A1E-3C81-44E8-A085-082AF1A220A5}"/>
    <cellStyle name="Saída 2 4 3 3 3" xfId="16584" xr:uid="{3F03EAF4-06DE-43DF-8F36-43D49C7FD0D4}"/>
    <cellStyle name="Saída 2 4 3 3 3 2" xfId="16585" xr:uid="{9EAEFF55-AD65-48C2-818B-F9631CE3C0C2}"/>
    <cellStyle name="Saída 2 4 3 3 3 2 2" xfId="16586" xr:uid="{8DB35919-205E-421B-ADC5-A2C2C594AE4F}"/>
    <cellStyle name="Saída 2 4 3 3 3 2 3" xfId="16587" xr:uid="{98109DAD-6BA3-4478-AC3A-2358E9F4A622}"/>
    <cellStyle name="Saída 2 4 3 3 3 3" xfId="16588" xr:uid="{F7565FD4-E639-4625-AC28-07788E9E9E22}"/>
    <cellStyle name="Saída 2 4 3 3 3 4" xfId="16589" xr:uid="{9CDFC846-F6C9-44FB-8EA2-1B91F55EEBAE}"/>
    <cellStyle name="Saída 2 4 3 3 4" xfId="16590" xr:uid="{279710C7-E413-456C-B472-778C6AF94D0D}"/>
    <cellStyle name="Saída 2 4 3 3 5" xfId="16591" xr:uid="{11E3E9CF-6076-493E-8117-9BAA41AE2E99}"/>
    <cellStyle name="Saída 2 4 3 4" xfId="16592" xr:uid="{46A9D595-5CC8-47FE-9752-E2E0787E3CAB}"/>
    <cellStyle name="Saída 2 4 3 4 2" xfId="16593" xr:uid="{2313C23A-6BE2-4D23-8B17-F5D97DCA82A3}"/>
    <cellStyle name="Saída 2 4 3 4 2 2" xfId="16594" xr:uid="{3B0A660D-53A1-408B-8425-841BFA169263}"/>
    <cellStyle name="Saída 2 4 3 4 2 3" xfId="16595" xr:uid="{658E8564-E048-4CCC-8796-F4991B94E698}"/>
    <cellStyle name="Saída 2 4 3 4 3" xfId="16596" xr:uid="{60EA263F-1561-4D0C-8934-59CBF22BC787}"/>
    <cellStyle name="Saída 2 4 3 4 4" xfId="16597" xr:uid="{0E58295A-56C8-4544-9157-B5A8689A0AB1}"/>
    <cellStyle name="Saída 2 4 3 5" xfId="16598" xr:uid="{2A9107CC-CC42-47AC-8EFA-E638E85BFD8E}"/>
    <cellStyle name="Saída 2 4 3 5 2" xfId="16599" xr:uid="{8DE5B368-B6ED-4C26-B826-EA2B1716AD5D}"/>
    <cellStyle name="Saída 2 4 3 5 2 2" xfId="16600" xr:uid="{D4B3FEB0-80E4-44FB-9114-ABBD7F9068B1}"/>
    <cellStyle name="Saída 2 4 3 5 2 3" xfId="16601" xr:uid="{E5C70D73-1862-46C6-98FE-4DD5B489186B}"/>
    <cellStyle name="Saída 2 4 3 5 3" xfId="16602" xr:uid="{93228A37-869F-4E78-82FA-13C41FD8B327}"/>
    <cellStyle name="Saída 2 4 3 5 4" xfId="16603" xr:uid="{3ADFA43C-5F76-4CFC-8D84-1B4E74450509}"/>
    <cellStyle name="Saída 2 4 3 6" xfId="16604" xr:uid="{8BC8C7A5-1C8D-4103-A648-33050E5E08A8}"/>
    <cellStyle name="Saída 2 4 3 7" xfId="16605" xr:uid="{C2D8B813-C73A-4291-B102-31B4DD41DC94}"/>
    <cellStyle name="Saída 2 4 4" xfId="16606" xr:uid="{3D1CCC73-9B67-4CF3-8601-C0AEAB0E397F}"/>
    <cellStyle name="Saída 2 4 4 2" xfId="16607" xr:uid="{FFFC6381-87E9-42CF-AB0F-1B0BDAA5E8D3}"/>
    <cellStyle name="Saída 2 4 4 2 2" xfId="16608" xr:uid="{8E307C72-4AFE-4884-ADF8-C29E04CB3D6A}"/>
    <cellStyle name="Saída 2 4 4 2 2 2" xfId="16609" xr:uid="{A218CA6B-1ADA-4FE3-85F6-B54B830184EB}"/>
    <cellStyle name="Saída 2 4 4 2 2 2 2" xfId="16610" xr:uid="{BCF7CBF6-2547-4AF4-ABFC-344C9D1DCB6E}"/>
    <cellStyle name="Saída 2 4 4 2 2 2 3" xfId="16611" xr:uid="{56E238F4-0220-49C4-AE73-762174066EA5}"/>
    <cellStyle name="Saída 2 4 4 2 2 3" xfId="16612" xr:uid="{6A598470-9A6C-4F5F-8953-16E136F64BDA}"/>
    <cellStyle name="Saída 2 4 4 2 2 4" xfId="16613" xr:uid="{F0566DAA-57AE-4F25-B823-8E9C2BDFAB04}"/>
    <cellStyle name="Saída 2 4 4 2 3" xfId="16614" xr:uid="{ADDA1576-E080-40F3-BC72-B9AED05A0906}"/>
    <cellStyle name="Saída 2 4 4 2 3 2" xfId="16615" xr:uid="{B5DC9B4A-3EE0-4720-BE43-0669D2BE0599}"/>
    <cellStyle name="Saída 2 4 4 2 3 2 2" xfId="16616" xr:uid="{F95EF35A-96EC-4405-8C5F-34102A8FF66A}"/>
    <cellStyle name="Saída 2 4 4 2 3 2 3" xfId="16617" xr:uid="{9E754F6F-996E-4194-979F-9DD384B78424}"/>
    <cellStyle name="Saída 2 4 4 2 3 3" xfId="16618" xr:uid="{C3ED1333-6FD0-4D94-80DE-CFE4D3420243}"/>
    <cellStyle name="Saída 2 4 4 2 3 4" xfId="16619" xr:uid="{C523057F-DC33-4F2B-8B9A-221A33B85D4D}"/>
    <cellStyle name="Saída 2 4 4 2 4" xfId="16620" xr:uid="{80C0D4C3-CE15-46F9-A787-2F99E263A2FC}"/>
    <cellStyle name="Saída 2 4 4 2 5" xfId="16621" xr:uid="{EE426506-4502-444C-8134-50049DB3DFF5}"/>
    <cellStyle name="Saída 2 4 4 3" xfId="16622" xr:uid="{61759B57-836E-45E4-94A1-892333808723}"/>
    <cellStyle name="Saída 2 4 4 3 2" xfId="16623" xr:uid="{71653C41-7575-42C3-BB52-1835746D8A6F}"/>
    <cellStyle name="Saída 2 4 4 3 2 2" xfId="16624" xr:uid="{0AC69447-97B9-419A-9CC1-526CDC67864E}"/>
    <cellStyle name="Saída 2 4 4 3 2 3" xfId="16625" xr:uid="{97E2730C-EBF0-4B78-80AB-20AD342990BA}"/>
    <cellStyle name="Saída 2 4 4 3 3" xfId="16626" xr:uid="{77CEADA8-7FEC-4BE4-B52A-14B7C82F7F99}"/>
    <cellStyle name="Saída 2 4 4 3 4" xfId="16627" xr:uid="{5D538F6E-8BB3-41AB-8AA4-EF89E860CCBE}"/>
    <cellStyle name="Saída 2 4 4 4" xfId="16628" xr:uid="{F9DC41D1-D9C1-4122-9386-71904E62058B}"/>
    <cellStyle name="Saída 2 4 4 4 2" xfId="16629" xr:uid="{1DAB3B35-4182-42C0-A19B-E723F90D3F2A}"/>
    <cellStyle name="Saída 2 4 4 4 2 2" xfId="16630" xr:uid="{E2642EF2-921B-44E3-B162-26E03451AD47}"/>
    <cellStyle name="Saída 2 4 4 4 2 3" xfId="16631" xr:uid="{4B3DE655-4C91-4B61-BC3B-E226CF60E99A}"/>
    <cellStyle name="Saída 2 4 4 4 3" xfId="16632" xr:uid="{A0D8B666-F573-4ECB-A374-CCF953A18FFA}"/>
    <cellStyle name="Saída 2 4 4 4 4" xfId="16633" xr:uid="{8856757A-81E9-4081-AA4A-BE15FC1C3E4D}"/>
    <cellStyle name="Saída 2 4 4 5" xfId="16634" xr:uid="{E8EEB73F-A8F7-4553-A687-EC39267708C4}"/>
    <cellStyle name="Saída 2 4 4 6" xfId="16635" xr:uid="{8EF24663-B476-449D-BDCE-6DEB2349D1A0}"/>
    <cellStyle name="Saída 2 4 5" xfId="16636" xr:uid="{A01A8F6E-6235-4343-916A-966AEBF8EF2C}"/>
    <cellStyle name="Saída 2 4 5 2" xfId="16637" xr:uid="{57584C26-1B5B-4243-B843-378EBF228EAC}"/>
    <cellStyle name="Saída 2 4 5 2 2" xfId="16638" xr:uid="{1FCE46B3-69D4-40AB-BEB1-59B61411CA35}"/>
    <cellStyle name="Saída 2 4 5 2 2 2" xfId="16639" xr:uid="{56F2E7CE-48F5-4C4E-B7F4-CA575FC1DF15}"/>
    <cellStyle name="Saída 2 4 5 2 2 3" xfId="16640" xr:uid="{48327BD5-C409-423D-AA39-DE090E5B1CCD}"/>
    <cellStyle name="Saída 2 4 5 2 3" xfId="16641" xr:uid="{E52EB4E8-3619-418E-BA39-A9A592DD0E8F}"/>
    <cellStyle name="Saída 2 4 5 2 4" xfId="16642" xr:uid="{21C74A54-7178-4372-8A02-3D253D575472}"/>
    <cellStyle name="Saída 2 4 5 3" xfId="16643" xr:uid="{B32319BC-67AB-41BF-94C5-A5776F97712D}"/>
    <cellStyle name="Saída 2 4 5 3 2" xfId="16644" xr:uid="{5AD91235-239A-42BC-8D00-7894D185CDAF}"/>
    <cellStyle name="Saída 2 4 5 3 2 2" xfId="16645" xr:uid="{119AC6CD-EBAA-4E80-BFD5-B4719F1E2498}"/>
    <cellStyle name="Saída 2 4 5 3 2 3" xfId="16646" xr:uid="{C36AAC06-239A-484D-8002-5D6B7DAD0AAE}"/>
    <cellStyle name="Saída 2 4 5 3 3" xfId="16647" xr:uid="{1CCAA38C-CF5F-45C0-A187-7760960C56FC}"/>
    <cellStyle name="Saída 2 4 5 3 4" xfId="16648" xr:uid="{FDA4665D-EFC3-452E-BCC9-9F0217017B20}"/>
    <cellStyle name="Saída 2 4 5 4" xfId="16649" xr:uid="{1AB102BF-8990-456F-983D-22CA3ECC7E72}"/>
    <cellStyle name="Saída 2 4 5 5" xfId="16650" xr:uid="{69DE7E42-2460-403D-B1C3-4CBA884D4997}"/>
    <cellStyle name="Saída 2 4 6" xfId="16651" xr:uid="{775E412D-C33D-406A-ACB0-2DEB71E775C5}"/>
    <cellStyle name="Saída 2 4 6 2" xfId="16652" xr:uid="{A6B0ECC2-80ED-4EC5-9DDB-5E73768F6B78}"/>
    <cellStyle name="Saída 2 4 6 2 2" xfId="16653" xr:uid="{86801306-16AD-4468-9DA5-9A0F73E797C0}"/>
    <cellStyle name="Saída 2 4 6 2 3" xfId="16654" xr:uid="{112FE6D6-7DE2-4B10-B76B-D94041BDF1E4}"/>
    <cellStyle name="Saída 2 4 6 3" xfId="16655" xr:uid="{F057CDC5-4FCC-41E3-AC3E-EBC7015FB97A}"/>
    <cellStyle name="Saída 2 4 6 4" xfId="16656" xr:uid="{F10EDA86-A3F0-4290-BE5D-C407A9DD6800}"/>
    <cellStyle name="Saída 2 4 7" xfId="16657" xr:uid="{2066F315-DAE0-4927-9FC0-8CF4CBD8D255}"/>
    <cellStyle name="Saída 2 4 7 2" xfId="16658" xr:uid="{12AF36D6-ABA9-46E2-9E34-FCFABC87A0E3}"/>
    <cellStyle name="Saída 2 4 7 2 2" xfId="16659" xr:uid="{21FF6CE3-8BF9-44BF-8F56-A5292DFC53EE}"/>
    <cellStyle name="Saída 2 4 7 2 3" xfId="16660" xr:uid="{DCF9BC87-268C-435D-A439-835B074810DC}"/>
    <cellStyle name="Saída 2 4 7 3" xfId="16661" xr:uid="{78EBEF7D-BD19-4EAB-B38C-9A8114621CA6}"/>
    <cellStyle name="Saída 2 4 7 4" xfId="16662" xr:uid="{2997756A-AE32-4386-BAF6-C483FCCCD844}"/>
    <cellStyle name="Saída 2 4 8" xfId="16663" xr:uid="{587919D3-5E65-4C15-B2B9-296F967EE49E}"/>
    <cellStyle name="Saída 2 4 9" xfId="16664" xr:uid="{177DAF5A-29A3-4F6A-B817-A0C4D2A207C9}"/>
    <cellStyle name="Saída 2 5" xfId="16665" xr:uid="{1BFA99A3-17B6-48FC-A585-49242E994BDE}"/>
    <cellStyle name="Saída 2 5 2" xfId="16666" xr:uid="{E79A431D-571A-4734-A0FF-4DC98B87A0DE}"/>
    <cellStyle name="Saída 2 5 2 2" xfId="16667" xr:uid="{DAF6BE6E-BC1E-42E2-BAC5-8F5A83616047}"/>
    <cellStyle name="Saída 2 5 2 2 2" xfId="16668" xr:uid="{A512605D-80B1-4DDE-9234-F76925D391D8}"/>
    <cellStyle name="Saída 2 5 2 2 2 2" xfId="16669" xr:uid="{BE720C26-EC40-4057-A90A-876167107179}"/>
    <cellStyle name="Saída 2 5 2 2 2 2 2" xfId="16670" xr:uid="{216E01A9-E3FA-4CDB-A7DF-562A9E4F237F}"/>
    <cellStyle name="Saída 2 5 2 2 2 2 2 2" xfId="16671" xr:uid="{4F25AEE5-8D92-4F97-9257-F3EDC55EA6E9}"/>
    <cellStyle name="Saída 2 5 2 2 2 2 2 2 2" xfId="16672" xr:uid="{F963448D-9E6C-499D-842A-E678167F47EC}"/>
    <cellStyle name="Saída 2 5 2 2 2 2 2 2 3" xfId="16673" xr:uid="{0B31CB26-7323-4430-BC6F-6529062DC81F}"/>
    <cellStyle name="Saída 2 5 2 2 2 2 2 3" xfId="16674" xr:uid="{26C582A6-2E1A-430B-BC7D-63FAA264F544}"/>
    <cellStyle name="Saída 2 5 2 2 2 2 2 4" xfId="16675" xr:uid="{F936F38B-271E-464A-B301-FB2DDE7E0F7A}"/>
    <cellStyle name="Saída 2 5 2 2 2 2 3" xfId="16676" xr:uid="{6AE9530B-B329-4B1F-8F50-CFBF049A57F6}"/>
    <cellStyle name="Saída 2 5 2 2 2 2 3 2" xfId="16677" xr:uid="{03C8BFC1-1460-42BC-93AD-009B3E118D9D}"/>
    <cellStyle name="Saída 2 5 2 2 2 2 3 2 2" xfId="16678" xr:uid="{1BED7F6E-5963-4402-949F-69B0A18181AE}"/>
    <cellStyle name="Saída 2 5 2 2 2 2 3 2 3" xfId="16679" xr:uid="{03323258-818E-40F9-A45C-7169FB32F099}"/>
    <cellStyle name="Saída 2 5 2 2 2 2 3 3" xfId="16680" xr:uid="{4022089E-42AA-4780-84F8-2306C21DAC5C}"/>
    <cellStyle name="Saída 2 5 2 2 2 2 3 4" xfId="16681" xr:uid="{8A422B01-9F48-42B8-87FB-EBFE6CB3F64B}"/>
    <cellStyle name="Saída 2 5 2 2 2 2 4" xfId="16682" xr:uid="{617ABCA5-3C55-445B-9D41-E9C078478145}"/>
    <cellStyle name="Saída 2 5 2 2 2 2 5" xfId="16683" xr:uid="{69808CDD-9D6D-4427-AC6C-9A5373107EB0}"/>
    <cellStyle name="Saída 2 5 2 2 2 3" xfId="16684" xr:uid="{50F54A83-9776-4178-B144-54B4D69538AE}"/>
    <cellStyle name="Saída 2 5 2 2 2 3 2" xfId="16685" xr:uid="{302B079D-70AF-47D1-A17D-9987AEB3F2B6}"/>
    <cellStyle name="Saída 2 5 2 2 2 3 2 2" xfId="16686" xr:uid="{2516A731-EC44-44BE-9CB3-F9A8590732BA}"/>
    <cellStyle name="Saída 2 5 2 2 2 3 2 3" xfId="16687" xr:uid="{241051A3-F82E-425A-BEE8-1B8732D0BBBE}"/>
    <cellStyle name="Saída 2 5 2 2 2 3 3" xfId="16688" xr:uid="{5B9B0DE0-4FFD-4231-A48D-20FF9DB16EEB}"/>
    <cellStyle name="Saída 2 5 2 2 2 3 4" xfId="16689" xr:uid="{98A18FA9-8EB1-4AA3-A000-BB479DD7A2CE}"/>
    <cellStyle name="Saída 2 5 2 2 2 4" xfId="16690" xr:uid="{09C69B95-364B-4A3F-A1BD-B9863B6C25F6}"/>
    <cellStyle name="Saída 2 5 2 2 2 4 2" xfId="16691" xr:uid="{DB335575-EA64-4B7B-AB48-CBADB8C0B750}"/>
    <cellStyle name="Saída 2 5 2 2 2 4 2 2" xfId="16692" xr:uid="{797637A4-AA37-482C-831E-031376703FF8}"/>
    <cellStyle name="Saída 2 5 2 2 2 4 2 3" xfId="16693" xr:uid="{707137B6-1F15-412E-B514-DF5BA7D722F0}"/>
    <cellStyle name="Saída 2 5 2 2 2 4 3" xfId="16694" xr:uid="{2A866A17-E9DA-47E2-A882-DB8125A7B329}"/>
    <cellStyle name="Saída 2 5 2 2 2 4 4" xfId="16695" xr:uid="{A9AAD3DC-A44F-43A1-825B-E714E53FF324}"/>
    <cellStyle name="Saída 2 5 2 2 2 5" xfId="16696" xr:uid="{DC9AE6BD-F409-40F6-9B19-AB9A022FACB2}"/>
    <cellStyle name="Saída 2 5 2 2 2 6" xfId="16697" xr:uid="{4F202789-3A48-4EC1-A4F9-8B982534C493}"/>
    <cellStyle name="Saída 2 5 2 2 3" xfId="16698" xr:uid="{6BF71373-83A3-4DCF-BDE8-96494D18FF92}"/>
    <cellStyle name="Saída 2 5 2 2 3 2" xfId="16699" xr:uid="{9F53820E-DCBE-4A32-BDE0-F7DD8F9177BA}"/>
    <cellStyle name="Saída 2 5 2 2 3 2 2" xfId="16700" xr:uid="{7E1AFF26-4239-4ECF-AC05-D0DC57067E2E}"/>
    <cellStyle name="Saída 2 5 2 2 3 2 2 2" xfId="16701" xr:uid="{E21769F6-F9D6-43F5-8327-38FC5D81A17B}"/>
    <cellStyle name="Saída 2 5 2 2 3 2 2 3" xfId="16702" xr:uid="{06E0ABB3-8B9C-4084-B151-F65041015C65}"/>
    <cellStyle name="Saída 2 5 2 2 3 2 3" xfId="16703" xr:uid="{DC1B004E-03B5-45F9-A5F5-6F80CDA7D428}"/>
    <cellStyle name="Saída 2 5 2 2 3 2 4" xfId="16704" xr:uid="{04943149-6B91-4B6B-97B1-FAB108ABF3E3}"/>
    <cellStyle name="Saída 2 5 2 2 3 3" xfId="16705" xr:uid="{60E4B9D4-986A-4C75-8624-14092100C3CD}"/>
    <cellStyle name="Saída 2 5 2 2 3 3 2" xfId="16706" xr:uid="{4AEDAF5C-6CC8-49A2-8877-64F14CF94CD0}"/>
    <cellStyle name="Saída 2 5 2 2 3 3 2 2" xfId="16707" xr:uid="{CD8347C4-5562-4517-9EA6-D0AD6D6CC53B}"/>
    <cellStyle name="Saída 2 5 2 2 3 3 2 3" xfId="16708" xr:uid="{157E7F70-3BEF-4CBD-A5DA-0B98B327011A}"/>
    <cellStyle name="Saída 2 5 2 2 3 3 3" xfId="16709" xr:uid="{6DAEF6F2-B1F3-4B4F-9C55-FF039C51073A}"/>
    <cellStyle name="Saída 2 5 2 2 3 3 4" xfId="16710" xr:uid="{9705C0F7-4EF2-4843-8C63-BCED025544CF}"/>
    <cellStyle name="Saída 2 5 2 2 3 4" xfId="16711" xr:uid="{4FB34982-A6B7-41E8-B25C-33FD8574B13A}"/>
    <cellStyle name="Saída 2 5 2 2 3 5" xfId="16712" xr:uid="{61BFFC66-3071-4BC1-950E-95763FE1C7EC}"/>
    <cellStyle name="Saída 2 5 2 2 4" xfId="16713" xr:uid="{8034C112-E832-4FAA-9786-3C59129428A4}"/>
    <cellStyle name="Saída 2 5 2 2 4 2" xfId="16714" xr:uid="{1A572FC8-7647-4727-9CA4-C638BA6140CF}"/>
    <cellStyle name="Saída 2 5 2 2 4 2 2" xfId="16715" xr:uid="{6A36B76C-7968-4DA0-B0FC-E32ABA414ECD}"/>
    <cellStyle name="Saída 2 5 2 2 4 2 3" xfId="16716" xr:uid="{1971CF69-8074-4022-B71F-F5E3E1D53311}"/>
    <cellStyle name="Saída 2 5 2 2 4 3" xfId="16717" xr:uid="{CAEEB6DA-ABAC-4391-8BED-F064764E47DF}"/>
    <cellStyle name="Saída 2 5 2 2 4 4" xfId="16718" xr:uid="{997D601D-7B8A-42CE-9559-AC1902BA4758}"/>
    <cellStyle name="Saída 2 5 2 2 5" xfId="16719" xr:uid="{0698A5EE-EDF1-4901-9299-BEA83D76B724}"/>
    <cellStyle name="Saída 2 5 2 2 5 2" xfId="16720" xr:uid="{926C2638-92AB-4361-9E16-A62A30C12D0B}"/>
    <cellStyle name="Saída 2 5 2 2 5 2 2" xfId="16721" xr:uid="{FC7FCEA5-0A8A-4E6D-AC3C-B32468F953EE}"/>
    <cellStyle name="Saída 2 5 2 2 5 2 3" xfId="16722" xr:uid="{4EA3C3B8-E624-4753-A286-4DC0B7C10289}"/>
    <cellStyle name="Saída 2 5 2 2 5 3" xfId="16723" xr:uid="{15EADB82-47B9-4244-BB4A-1877E8463212}"/>
    <cellStyle name="Saída 2 5 2 2 5 4" xfId="16724" xr:uid="{BAC41EE1-6A23-46F1-AF7A-0802116718B1}"/>
    <cellStyle name="Saída 2 5 2 2 6" xfId="16725" xr:uid="{17645BD0-8863-4D0E-96B0-B09E5A30DD31}"/>
    <cellStyle name="Saída 2 5 2 2 7" xfId="16726" xr:uid="{D02D31C9-0294-40F7-BEF3-854270CB0EB8}"/>
    <cellStyle name="Saída 2 5 2 3" xfId="16727" xr:uid="{5A2AA0D9-320D-4FB6-A3C7-9777915CE65D}"/>
    <cellStyle name="Saída 2 5 2 3 2" xfId="16728" xr:uid="{AB71685C-C8D1-4E77-8414-8C2857DE9C14}"/>
    <cellStyle name="Saída 2 5 2 3 2 2" xfId="16729" xr:uid="{38067AE3-041F-4061-90B8-4B1756085C3D}"/>
    <cellStyle name="Saída 2 5 2 3 2 2 2" xfId="16730" xr:uid="{201A77F6-8C2D-4B71-8A47-E976E5A8EAF6}"/>
    <cellStyle name="Saída 2 5 2 3 2 2 2 2" xfId="16731" xr:uid="{CEDF8E6C-A639-4474-9EF3-12ECD89BB51F}"/>
    <cellStyle name="Saída 2 5 2 3 2 2 2 3" xfId="16732" xr:uid="{94C2D604-A806-4E29-A439-0B18504EF464}"/>
    <cellStyle name="Saída 2 5 2 3 2 2 3" xfId="16733" xr:uid="{294F5A7D-DB47-4C93-8A3E-9DB1752891D4}"/>
    <cellStyle name="Saída 2 5 2 3 2 2 4" xfId="16734" xr:uid="{5D8FA1ED-E0F3-4DE9-BD3A-4D6A59EFA0D3}"/>
    <cellStyle name="Saída 2 5 2 3 2 3" xfId="16735" xr:uid="{4752DBC6-8F44-4F67-9981-94E3AA69D2F8}"/>
    <cellStyle name="Saída 2 5 2 3 2 3 2" xfId="16736" xr:uid="{279A04E9-6E57-4967-9128-0E1322E4C357}"/>
    <cellStyle name="Saída 2 5 2 3 2 3 2 2" xfId="16737" xr:uid="{FB747EAC-93FA-4C65-93E3-5253540483B7}"/>
    <cellStyle name="Saída 2 5 2 3 2 3 2 3" xfId="16738" xr:uid="{D68365AA-6ABC-41B8-BD8F-15BF2290EA8F}"/>
    <cellStyle name="Saída 2 5 2 3 2 3 3" xfId="16739" xr:uid="{D5F1E384-0D37-4891-BDE9-C1197A9B7447}"/>
    <cellStyle name="Saída 2 5 2 3 2 3 4" xfId="16740" xr:uid="{D8F506A9-ED82-48F0-8F0C-C13CD4817D8D}"/>
    <cellStyle name="Saída 2 5 2 3 2 4" xfId="16741" xr:uid="{E03A8243-9027-4678-93FC-8ECA0AAF7B84}"/>
    <cellStyle name="Saída 2 5 2 3 2 5" xfId="16742" xr:uid="{9A863223-E7A3-4B66-83F5-6FB88E58D187}"/>
    <cellStyle name="Saída 2 5 2 3 3" xfId="16743" xr:uid="{A9B3573A-CC77-41FC-A235-595CB9D6FE31}"/>
    <cellStyle name="Saída 2 5 2 3 3 2" xfId="16744" xr:uid="{23B21E12-C7AF-4567-AF16-D7BE47068C2B}"/>
    <cellStyle name="Saída 2 5 2 3 3 2 2" xfId="16745" xr:uid="{0C7FC6ED-1A96-43D0-8D83-C9C244C70A67}"/>
    <cellStyle name="Saída 2 5 2 3 3 2 3" xfId="16746" xr:uid="{97F04D90-86AB-4992-9043-9E2739297CE6}"/>
    <cellStyle name="Saída 2 5 2 3 3 3" xfId="16747" xr:uid="{18630B68-F89E-4549-A0CE-6C63B12DCED7}"/>
    <cellStyle name="Saída 2 5 2 3 3 4" xfId="16748" xr:uid="{3B006BA4-CCB9-4E79-9059-722E5B3A8225}"/>
    <cellStyle name="Saída 2 5 2 3 4" xfId="16749" xr:uid="{430F6B22-F4BD-4227-AC9F-B34868382B16}"/>
    <cellStyle name="Saída 2 5 2 3 4 2" xfId="16750" xr:uid="{6CC42B1E-5FB6-4195-AB37-BA6DFEFDB8BF}"/>
    <cellStyle name="Saída 2 5 2 3 4 2 2" xfId="16751" xr:uid="{7BCC2466-7054-4CF6-9C95-2591FBA0A350}"/>
    <cellStyle name="Saída 2 5 2 3 4 2 3" xfId="16752" xr:uid="{CD341E92-C480-484D-BB19-06F9B051BAAE}"/>
    <cellStyle name="Saída 2 5 2 3 4 3" xfId="16753" xr:uid="{8A66E535-CC0A-454B-8F91-60D8AA0AC725}"/>
    <cellStyle name="Saída 2 5 2 3 4 4" xfId="16754" xr:uid="{05546772-6330-4002-AF67-9E98FC9B76D8}"/>
    <cellStyle name="Saída 2 5 2 3 5" xfId="16755" xr:uid="{60345E61-4FD9-4501-8F22-441D6E4BA722}"/>
    <cellStyle name="Saída 2 5 2 3 6" xfId="16756" xr:uid="{86B009F6-C0CE-4CAE-8FFA-159CFEC0AEB4}"/>
    <cellStyle name="Saída 2 5 2 4" xfId="16757" xr:uid="{E71B2506-4B12-4127-BE61-E2441A18F8A2}"/>
    <cellStyle name="Saída 2 5 2 4 2" xfId="16758" xr:uid="{758B488A-2EE7-462D-BEB5-6C0BD8ED49F0}"/>
    <cellStyle name="Saída 2 5 2 4 2 2" xfId="16759" xr:uid="{6994E940-048B-46C6-B739-33263C62912D}"/>
    <cellStyle name="Saída 2 5 2 4 2 2 2" xfId="16760" xr:uid="{88D0643C-149A-48EF-A568-53A036D85F41}"/>
    <cellStyle name="Saída 2 5 2 4 2 2 3" xfId="16761" xr:uid="{9F5DB2DF-1688-4C53-BDFB-4E571A3B05D9}"/>
    <cellStyle name="Saída 2 5 2 4 2 3" xfId="16762" xr:uid="{B7007D8A-946E-4329-BAF3-4D6A14778CF7}"/>
    <cellStyle name="Saída 2 5 2 4 2 4" xfId="16763" xr:uid="{459CDF19-087D-4A35-B200-28D934EEE59F}"/>
    <cellStyle name="Saída 2 5 2 4 3" xfId="16764" xr:uid="{08B92AA6-03CB-4267-908A-E8F0CB794BFE}"/>
    <cellStyle name="Saída 2 5 2 4 3 2" xfId="16765" xr:uid="{E0BAC989-0502-4AE9-8BB0-A163C5AF3B73}"/>
    <cellStyle name="Saída 2 5 2 4 3 2 2" xfId="16766" xr:uid="{2A8CE9A4-2ED0-4C25-AFE4-0081BB551549}"/>
    <cellStyle name="Saída 2 5 2 4 3 2 3" xfId="16767" xr:uid="{25498104-2D25-4459-BC42-8FFA0BB17014}"/>
    <cellStyle name="Saída 2 5 2 4 3 3" xfId="16768" xr:uid="{8D631D77-33F8-4148-B380-3322E2DD902E}"/>
    <cellStyle name="Saída 2 5 2 4 3 4" xfId="16769" xr:uid="{B679E8C1-4000-468C-B597-030F0719636B}"/>
    <cellStyle name="Saída 2 5 2 4 4" xfId="16770" xr:uid="{BD187C7E-901D-4ABB-80FC-2B13CFF173B0}"/>
    <cellStyle name="Saída 2 5 2 4 5" xfId="16771" xr:uid="{D3A37CF9-6421-4B43-BFEA-3CC99CC5BD6D}"/>
    <cellStyle name="Saída 2 5 2 5" xfId="16772" xr:uid="{8F3DBEC1-53DB-41C1-A718-29192B4F4D93}"/>
    <cellStyle name="Saída 2 5 2 5 2" xfId="16773" xr:uid="{E9BF9AD4-64A0-43B5-96CE-0A1DF3B0B49B}"/>
    <cellStyle name="Saída 2 5 2 5 2 2" xfId="16774" xr:uid="{04DBAD5A-E382-4A61-8153-66EF3061847C}"/>
    <cellStyle name="Saída 2 5 2 5 2 3" xfId="16775" xr:uid="{D4DDA17E-E4D4-4EEF-BB93-309A20458E00}"/>
    <cellStyle name="Saída 2 5 2 5 3" xfId="16776" xr:uid="{B47C6137-F4F7-4919-8286-171F974EDD34}"/>
    <cellStyle name="Saída 2 5 2 5 4" xfId="16777" xr:uid="{65E060FF-B912-4D81-90E4-441DFE1812CE}"/>
    <cellStyle name="Saída 2 5 2 6" xfId="16778" xr:uid="{BB94759B-BC14-41B0-95DC-9B1990AB9D22}"/>
    <cellStyle name="Saída 2 5 2 6 2" xfId="16779" xr:uid="{05C11879-B663-44B9-A6C2-23B72F7CA4EF}"/>
    <cellStyle name="Saída 2 5 2 6 2 2" xfId="16780" xr:uid="{A2ACE7DE-CEE7-4A34-A568-311994E69D0A}"/>
    <cellStyle name="Saída 2 5 2 6 2 3" xfId="16781" xr:uid="{E42C829D-55F8-4325-BB8F-16DFDDE32416}"/>
    <cellStyle name="Saída 2 5 2 6 3" xfId="16782" xr:uid="{61A957BF-2AE1-46B8-8794-02DB8FC5EFD0}"/>
    <cellStyle name="Saída 2 5 2 6 4" xfId="16783" xr:uid="{565FACE3-D082-41D7-932F-4A560F836A3B}"/>
    <cellStyle name="Saída 2 5 2 7" xfId="16784" xr:uid="{E15DD090-F3C2-40EF-BD08-E80F6F54A657}"/>
    <cellStyle name="Saída 2 5 2 8" xfId="16785" xr:uid="{4DACDC4A-48F5-4F6D-BDAD-A5E27DC6BD17}"/>
    <cellStyle name="Saída 2 5 3" xfId="16786" xr:uid="{AD8C4AB5-C959-4069-B8BE-4A6B55F84B74}"/>
    <cellStyle name="Saída 2 5 3 2" xfId="16787" xr:uid="{6D194B0D-3190-4062-99F8-5218292B082C}"/>
    <cellStyle name="Saída 2 5 3 2 2" xfId="16788" xr:uid="{053BE0F4-CA24-431D-8F4A-01876221FAEB}"/>
    <cellStyle name="Saída 2 5 3 2 2 2" xfId="16789" xr:uid="{30078213-193A-4A19-8C12-AD634B76C00E}"/>
    <cellStyle name="Saída 2 5 3 2 2 2 2" xfId="16790" xr:uid="{85CB3D4D-9CF8-4FCA-9F9F-A16463C99912}"/>
    <cellStyle name="Saída 2 5 3 2 2 2 2 2" xfId="16791" xr:uid="{00AC3C17-6F96-4C33-8D68-CFAC0E28D013}"/>
    <cellStyle name="Saída 2 5 3 2 2 2 2 3" xfId="16792" xr:uid="{831A3E58-419D-4AA7-B902-368F5B68E2F6}"/>
    <cellStyle name="Saída 2 5 3 2 2 2 3" xfId="16793" xr:uid="{C87DF133-6AB5-4E33-8704-E7E0F9B0188B}"/>
    <cellStyle name="Saída 2 5 3 2 2 2 4" xfId="16794" xr:uid="{E4F8A95C-26F3-4F0D-9099-535212244925}"/>
    <cellStyle name="Saída 2 5 3 2 2 3" xfId="16795" xr:uid="{BD72676F-1A7E-489A-971A-AEF79F61E646}"/>
    <cellStyle name="Saída 2 5 3 2 2 3 2" xfId="16796" xr:uid="{623AF475-BC59-4FAA-916D-744F78A6380E}"/>
    <cellStyle name="Saída 2 5 3 2 2 3 2 2" xfId="16797" xr:uid="{792046DC-D0B9-4A0A-B12B-50BCB3B40900}"/>
    <cellStyle name="Saída 2 5 3 2 2 3 2 3" xfId="16798" xr:uid="{D2E77566-D30B-4BCD-BF45-7F4E30663456}"/>
    <cellStyle name="Saída 2 5 3 2 2 3 3" xfId="16799" xr:uid="{362CD05B-985C-453E-BDC3-83C5ECA9F368}"/>
    <cellStyle name="Saída 2 5 3 2 2 3 4" xfId="16800" xr:uid="{383EC465-DBEE-4282-944C-D5929A02E1E9}"/>
    <cellStyle name="Saída 2 5 3 2 2 4" xfId="16801" xr:uid="{755B6536-D35A-4A08-BEF0-AAD5108B75A3}"/>
    <cellStyle name="Saída 2 5 3 2 2 5" xfId="16802" xr:uid="{5B455764-73F8-4C3E-9A7B-7EAE2EBCC128}"/>
    <cellStyle name="Saída 2 5 3 2 3" xfId="16803" xr:uid="{D189D6D7-B05E-43F8-844B-51EA92259233}"/>
    <cellStyle name="Saída 2 5 3 2 3 2" xfId="16804" xr:uid="{E6768F1E-5378-4ACC-9FFB-23044AC4A9F6}"/>
    <cellStyle name="Saída 2 5 3 2 3 2 2" xfId="16805" xr:uid="{B62280E0-BFA9-4DD2-A9CF-6523F0961F78}"/>
    <cellStyle name="Saída 2 5 3 2 3 2 3" xfId="16806" xr:uid="{6EDA2183-DA28-43C1-86A4-50BB011BF3FA}"/>
    <cellStyle name="Saída 2 5 3 2 3 3" xfId="16807" xr:uid="{C78B847A-9F9D-4E16-A7E8-7117583AC198}"/>
    <cellStyle name="Saída 2 5 3 2 3 4" xfId="16808" xr:uid="{CB4218A1-36C9-4DD2-80BC-F577D0407A27}"/>
    <cellStyle name="Saída 2 5 3 2 4" xfId="16809" xr:uid="{E836B4E1-81C3-4E86-97E0-34D55A2A799B}"/>
    <cellStyle name="Saída 2 5 3 2 4 2" xfId="16810" xr:uid="{4CD7632B-1781-403B-8D83-08CDD915C6F1}"/>
    <cellStyle name="Saída 2 5 3 2 4 2 2" xfId="16811" xr:uid="{3BC168EA-F9EE-42BF-8051-0C55A1A38B9A}"/>
    <cellStyle name="Saída 2 5 3 2 4 2 3" xfId="16812" xr:uid="{F6DF8CD5-6D30-44CB-B76F-8B25D84A39A1}"/>
    <cellStyle name="Saída 2 5 3 2 4 3" xfId="16813" xr:uid="{E5789A15-C487-436D-8072-456E2BBE792B}"/>
    <cellStyle name="Saída 2 5 3 2 4 4" xfId="16814" xr:uid="{11DA8109-9FEC-4397-BBCA-84270F9CCE7F}"/>
    <cellStyle name="Saída 2 5 3 2 5" xfId="16815" xr:uid="{48AD0E4A-148B-404D-A7DB-F317E1E3F9A8}"/>
    <cellStyle name="Saída 2 5 3 2 6" xfId="16816" xr:uid="{2904C27C-85FB-49B7-A67E-A43B98D83D2A}"/>
    <cellStyle name="Saída 2 5 3 3" xfId="16817" xr:uid="{626DF243-8A06-4C50-BA04-23910788A210}"/>
    <cellStyle name="Saída 2 5 3 3 2" xfId="16818" xr:uid="{40EB8168-36A6-4A2F-A059-52812B69A291}"/>
    <cellStyle name="Saída 2 5 3 3 2 2" xfId="16819" xr:uid="{FE48D9A6-A63B-48DE-B05B-EAA7BBF06418}"/>
    <cellStyle name="Saída 2 5 3 3 2 2 2" xfId="16820" xr:uid="{909B4D67-B103-4268-B3C2-6BC72A5EB63F}"/>
    <cellStyle name="Saída 2 5 3 3 2 2 3" xfId="16821" xr:uid="{17576533-1C28-4685-B3F0-16D1F9C402E6}"/>
    <cellStyle name="Saída 2 5 3 3 2 3" xfId="16822" xr:uid="{42F751AE-C65D-49FA-B805-34E53FB40F40}"/>
    <cellStyle name="Saída 2 5 3 3 2 4" xfId="16823" xr:uid="{689B9AB0-10B8-4AB4-88EA-5B1F46640E28}"/>
    <cellStyle name="Saída 2 5 3 3 3" xfId="16824" xr:uid="{C44E8E96-BFAA-40D0-9629-24C8437D5A54}"/>
    <cellStyle name="Saída 2 5 3 3 3 2" xfId="16825" xr:uid="{6F079099-CBF0-4189-A907-1FE725A17E5E}"/>
    <cellStyle name="Saída 2 5 3 3 3 2 2" xfId="16826" xr:uid="{9A63DA26-5A3B-4CF9-B9D7-023C43BBD14A}"/>
    <cellStyle name="Saída 2 5 3 3 3 2 3" xfId="16827" xr:uid="{F0173149-2354-4FC6-A805-8B334A034F13}"/>
    <cellStyle name="Saída 2 5 3 3 3 3" xfId="16828" xr:uid="{C00FB258-566D-4639-86B5-952AB680B4FD}"/>
    <cellStyle name="Saída 2 5 3 3 3 4" xfId="16829" xr:uid="{C1DC6C85-2CA4-4479-897B-E37239468E66}"/>
    <cellStyle name="Saída 2 5 3 3 4" xfId="16830" xr:uid="{9D74E3D5-3D97-4ACA-8C3C-7E65C07354C1}"/>
    <cellStyle name="Saída 2 5 3 3 5" xfId="16831" xr:uid="{D08F0CF8-59DF-477D-91B2-E347522368B6}"/>
    <cellStyle name="Saída 2 5 3 4" xfId="16832" xr:uid="{86BBF554-BC81-4C40-8633-CE7F3BBD0003}"/>
    <cellStyle name="Saída 2 5 3 4 2" xfId="16833" xr:uid="{B6B2B906-0E42-456B-B6C6-F3440DB0A0C9}"/>
    <cellStyle name="Saída 2 5 3 4 2 2" xfId="16834" xr:uid="{F84F4A68-E68B-4B70-99A3-85589F0CE904}"/>
    <cellStyle name="Saída 2 5 3 4 2 3" xfId="16835" xr:uid="{EE1880A8-27A1-4C53-B16B-8F2DEB54C593}"/>
    <cellStyle name="Saída 2 5 3 4 3" xfId="16836" xr:uid="{BC2D8AC3-5B88-47A2-9F45-747CF43C5BA1}"/>
    <cellStyle name="Saída 2 5 3 4 4" xfId="16837" xr:uid="{F6B9D110-6840-4784-8D9F-C9DD7F012D53}"/>
    <cellStyle name="Saída 2 5 3 5" xfId="16838" xr:uid="{A54FA4BC-4FD9-4610-9425-45E2B1C30A47}"/>
    <cellStyle name="Saída 2 5 3 5 2" xfId="16839" xr:uid="{19FE9480-8CB4-4F09-B914-3F744610AED5}"/>
    <cellStyle name="Saída 2 5 3 5 2 2" xfId="16840" xr:uid="{65B8689F-B965-4E39-9CF8-8B4980734B1B}"/>
    <cellStyle name="Saída 2 5 3 5 2 3" xfId="16841" xr:uid="{0A19F113-B49F-42E9-AB09-4BC51E14BA88}"/>
    <cellStyle name="Saída 2 5 3 5 3" xfId="16842" xr:uid="{2063DBB7-A348-483C-8EE0-EE47AB9365B1}"/>
    <cellStyle name="Saída 2 5 3 5 4" xfId="16843" xr:uid="{E7CC07CD-93C3-425D-AD92-1483E2A40790}"/>
    <cellStyle name="Saída 2 5 3 6" xfId="16844" xr:uid="{0942968A-978E-41E7-805B-2422FA1481FE}"/>
    <cellStyle name="Saída 2 5 3 7" xfId="16845" xr:uid="{D40A17D8-617E-4418-8B3A-B0B70B1085B2}"/>
    <cellStyle name="Saída 2 5 4" xfId="16846" xr:uid="{F24F573F-ECC9-4D0B-BB15-D11BB7ED4658}"/>
    <cellStyle name="Saída 2 5 4 2" xfId="16847" xr:uid="{70FC808A-453C-4087-B500-D0BBC7E52543}"/>
    <cellStyle name="Saída 2 5 4 2 2" xfId="16848" xr:uid="{F9821780-32A6-4AFC-97C1-1D951671C165}"/>
    <cellStyle name="Saída 2 5 4 2 2 2" xfId="16849" xr:uid="{FB7EE58A-B586-4F6A-A570-1435EA15186C}"/>
    <cellStyle name="Saída 2 5 4 2 2 2 2" xfId="16850" xr:uid="{D70453E5-11D2-44F2-9083-E0C9A6930903}"/>
    <cellStyle name="Saída 2 5 4 2 2 2 3" xfId="16851" xr:uid="{0AECA41A-E902-4C9C-BD29-F1E4FD963F50}"/>
    <cellStyle name="Saída 2 5 4 2 2 3" xfId="16852" xr:uid="{E2484938-2DD3-4501-971F-E3A03510F501}"/>
    <cellStyle name="Saída 2 5 4 2 2 4" xfId="16853" xr:uid="{DF51F88E-4CE4-49AE-AE7D-B495E46BC459}"/>
    <cellStyle name="Saída 2 5 4 2 3" xfId="16854" xr:uid="{A329891B-46D9-4D37-8608-F0E82EF84D95}"/>
    <cellStyle name="Saída 2 5 4 2 3 2" xfId="16855" xr:uid="{63B1B55B-ADAF-4B6D-9C0F-C0631A380C89}"/>
    <cellStyle name="Saída 2 5 4 2 3 2 2" xfId="16856" xr:uid="{2BFFFF38-E1DA-403B-874E-7C3D3945EAFC}"/>
    <cellStyle name="Saída 2 5 4 2 3 2 3" xfId="16857" xr:uid="{FCCCD699-72E8-486A-B045-69062D855ECA}"/>
    <cellStyle name="Saída 2 5 4 2 3 3" xfId="16858" xr:uid="{74D4E62E-6004-473E-B8DE-7B2BA9E4239A}"/>
    <cellStyle name="Saída 2 5 4 2 3 4" xfId="16859" xr:uid="{711DB3FA-30B0-4FDC-8C8F-6CFA00F48A05}"/>
    <cellStyle name="Saída 2 5 4 2 4" xfId="16860" xr:uid="{76E126C1-2026-478F-9442-41A7BD5C9D92}"/>
    <cellStyle name="Saída 2 5 4 2 5" xfId="16861" xr:uid="{40BDFA4E-7C8E-41B4-82FE-CC41A8E6ADB5}"/>
    <cellStyle name="Saída 2 5 4 3" xfId="16862" xr:uid="{CAE97814-403C-4B4C-AD6B-EA466465C010}"/>
    <cellStyle name="Saída 2 5 4 3 2" xfId="16863" xr:uid="{985280F6-A568-46A1-A634-3E9D3D055FBA}"/>
    <cellStyle name="Saída 2 5 4 3 2 2" xfId="16864" xr:uid="{128D2590-3156-4791-837E-79EF670F44E7}"/>
    <cellStyle name="Saída 2 5 4 3 2 3" xfId="16865" xr:uid="{C52C7DCC-BBD6-4F1D-A97F-28291C4074D5}"/>
    <cellStyle name="Saída 2 5 4 3 3" xfId="16866" xr:uid="{00C98CCC-8E01-455E-A46E-9F67BC7B6850}"/>
    <cellStyle name="Saída 2 5 4 3 4" xfId="16867" xr:uid="{172D9687-D193-4047-A625-7B02F7A457FC}"/>
    <cellStyle name="Saída 2 5 4 4" xfId="16868" xr:uid="{AD538E1E-21BC-4B51-9989-FEDE00BA4431}"/>
    <cellStyle name="Saída 2 5 4 4 2" xfId="16869" xr:uid="{4DB32506-82D2-4876-99AE-B53B6099AEA9}"/>
    <cellStyle name="Saída 2 5 4 4 2 2" xfId="16870" xr:uid="{AB92B642-9F93-4D62-949E-2151D5EBA6A6}"/>
    <cellStyle name="Saída 2 5 4 4 2 3" xfId="16871" xr:uid="{A510ED79-A025-42A5-A048-DA2193761761}"/>
    <cellStyle name="Saída 2 5 4 4 3" xfId="16872" xr:uid="{5688C8BF-01EC-42F0-A289-AD7F9A8D6653}"/>
    <cellStyle name="Saída 2 5 4 4 4" xfId="16873" xr:uid="{21E6A74B-513A-48EA-9C95-F7D69E18FC0D}"/>
    <cellStyle name="Saída 2 5 4 5" xfId="16874" xr:uid="{147A20C4-2F4B-4EC3-81E6-A75E84792FFF}"/>
    <cellStyle name="Saída 2 5 4 6" xfId="16875" xr:uid="{C7DFD191-F5FE-4CDD-80B0-F0F2720E8387}"/>
    <cellStyle name="Saída 2 5 5" xfId="16876" xr:uid="{E267ECFC-6ABA-44B4-8800-ECE067AD6E5B}"/>
    <cellStyle name="Saída 2 5 5 2" xfId="16877" xr:uid="{163A29F9-F367-457F-82CE-2C7D0D02C6D2}"/>
    <cellStyle name="Saída 2 5 5 2 2" xfId="16878" xr:uid="{E8818D3E-168C-417D-8CA4-55439D0EE377}"/>
    <cellStyle name="Saída 2 5 5 2 2 2" xfId="16879" xr:uid="{A53AE86E-941D-4ED1-94E7-F275BAD4B770}"/>
    <cellStyle name="Saída 2 5 5 2 2 3" xfId="16880" xr:uid="{913337D3-4E10-4C8B-9C4C-8801885C7F56}"/>
    <cellStyle name="Saída 2 5 5 2 3" xfId="16881" xr:uid="{20B1DB9F-379E-4580-B56D-31E57F44C93D}"/>
    <cellStyle name="Saída 2 5 5 2 4" xfId="16882" xr:uid="{3FC94D23-A56B-47DA-93F3-AB923513F6BD}"/>
    <cellStyle name="Saída 2 5 5 3" xfId="16883" xr:uid="{7454BDC6-1D16-49E9-92D1-5D34FE042ADD}"/>
    <cellStyle name="Saída 2 5 5 3 2" xfId="16884" xr:uid="{1819B319-E2BE-46A9-9167-DB07F86C24D4}"/>
    <cellStyle name="Saída 2 5 5 3 2 2" xfId="16885" xr:uid="{21B5763D-C7AB-4F6B-A79A-D96701BD8574}"/>
    <cellStyle name="Saída 2 5 5 3 2 3" xfId="16886" xr:uid="{186E41DC-5520-4D0F-A89D-5F93A8318BBD}"/>
    <cellStyle name="Saída 2 5 5 3 3" xfId="16887" xr:uid="{E0556FB3-6E15-42C8-B144-4DD4FB49B8E4}"/>
    <cellStyle name="Saída 2 5 5 3 4" xfId="16888" xr:uid="{91F53227-812A-4A7F-9E53-EFF132F60E2D}"/>
    <cellStyle name="Saída 2 5 5 4" xfId="16889" xr:uid="{5DD1D443-A92B-4A4B-87BF-5B434B603AAA}"/>
    <cellStyle name="Saída 2 5 5 5" xfId="16890" xr:uid="{D6C7A731-29A0-4EE0-8FB4-2FF1968615BD}"/>
    <cellStyle name="Saída 2 5 6" xfId="16891" xr:uid="{BB0720AF-8433-4850-A790-A2BAFDB1591D}"/>
    <cellStyle name="Saída 2 5 6 2" xfId="16892" xr:uid="{BF635308-01F4-4A62-B6A4-0C9ED58687B3}"/>
    <cellStyle name="Saída 2 5 6 2 2" xfId="16893" xr:uid="{5415C2F5-BECC-4216-A29A-C681F6B92F11}"/>
    <cellStyle name="Saída 2 5 6 2 3" xfId="16894" xr:uid="{68B7B416-F3BB-480C-B209-4B27C2082046}"/>
    <cellStyle name="Saída 2 5 6 3" xfId="16895" xr:uid="{BEF5F5AC-288C-4CC0-A333-85B7469A1CBF}"/>
    <cellStyle name="Saída 2 5 6 4" xfId="16896" xr:uid="{28E73E44-6E8E-4D8F-8352-FEB073C7EE56}"/>
    <cellStyle name="Saída 2 5 7" xfId="16897" xr:uid="{B2280CF8-66F2-470A-811D-B623E7A8E282}"/>
    <cellStyle name="Saída 2 5 7 2" xfId="16898" xr:uid="{E14303E4-7668-44E6-BB0E-7F2014998F53}"/>
    <cellStyle name="Saída 2 5 7 2 2" xfId="16899" xr:uid="{C4BFEEE5-E183-40A5-A370-5B044ABBF5E6}"/>
    <cellStyle name="Saída 2 5 7 2 3" xfId="16900" xr:uid="{E5B63702-B523-4288-805E-343D4B51E2C9}"/>
    <cellStyle name="Saída 2 5 7 3" xfId="16901" xr:uid="{1ECA2D50-4FD2-4C30-B6EC-12378DF6D178}"/>
    <cellStyle name="Saída 2 5 7 4" xfId="16902" xr:uid="{F4C84BBD-1272-4C0F-B53B-D92741D56C43}"/>
    <cellStyle name="Saída 2 5 8" xfId="16903" xr:uid="{1428D159-D009-4F3F-B6A9-9270F1117B40}"/>
    <cellStyle name="Saída 2 5 9" xfId="16904" xr:uid="{3E47D47A-B55E-4BAD-8745-F4563070DD81}"/>
    <cellStyle name="Saída 2 6" xfId="16905" xr:uid="{4A1EC5FE-95D5-4308-8461-E2CDD4BCFA9A}"/>
    <cellStyle name="Saída 2 6 2" xfId="16906" xr:uid="{9FB0EC1F-AE85-4021-9B63-7FD724F556BF}"/>
    <cellStyle name="Saída 2 6 2 2" xfId="16907" xr:uid="{44E6364E-2E85-4A63-958F-FB31D0959AAC}"/>
    <cellStyle name="Saída 2 6 2 2 2" xfId="16908" xr:uid="{E9B8E225-ADA6-41AC-AAE4-65E5C409EDC0}"/>
    <cellStyle name="Saída 2 6 2 2 2 2" xfId="16909" xr:uid="{AAEAEF54-E8A3-45EC-8277-6E73928D5222}"/>
    <cellStyle name="Saída 2 6 2 2 2 2 2" xfId="16910" xr:uid="{E25EAA06-0F00-40A6-8A07-084264ABB96D}"/>
    <cellStyle name="Saída 2 6 2 2 2 2 2 2" xfId="16911" xr:uid="{87129319-E776-4F3E-8499-266E2275FD4D}"/>
    <cellStyle name="Saída 2 6 2 2 2 2 2 2 2" xfId="16912" xr:uid="{6036BAE2-0A20-4BB7-8396-4FC007646E6A}"/>
    <cellStyle name="Saída 2 6 2 2 2 2 2 2 3" xfId="16913" xr:uid="{4DDCA8E4-D7A4-4CD2-8465-7DD20C256C9A}"/>
    <cellStyle name="Saída 2 6 2 2 2 2 2 3" xfId="16914" xr:uid="{8BC268DB-0EA2-4562-810B-7D22E073494A}"/>
    <cellStyle name="Saída 2 6 2 2 2 2 2 4" xfId="16915" xr:uid="{D2E42673-60CF-4C8F-ADE7-EC5934FB02B8}"/>
    <cellStyle name="Saída 2 6 2 2 2 2 3" xfId="16916" xr:uid="{9F202364-5CDD-4502-A4F5-B0BD0CEDC1E1}"/>
    <cellStyle name="Saída 2 6 2 2 2 2 3 2" xfId="16917" xr:uid="{EE5C340C-E004-4149-8251-5E7575BA7960}"/>
    <cellStyle name="Saída 2 6 2 2 2 2 3 2 2" xfId="16918" xr:uid="{BD26682A-F2B3-4931-ADE1-75BAF70F16B3}"/>
    <cellStyle name="Saída 2 6 2 2 2 2 3 2 3" xfId="16919" xr:uid="{C5851F4B-3F0A-479B-9F2E-796C6C2F1811}"/>
    <cellStyle name="Saída 2 6 2 2 2 2 3 3" xfId="16920" xr:uid="{EB222F22-77CC-44FC-85E9-625E9EB11E15}"/>
    <cellStyle name="Saída 2 6 2 2 2 2 3 4" xfId="16921" xr:uid="{127C67B3-5968-4C19-B11F-8EBD6ED6FDF8}"/>
    <cellStyle name="Saída 2 6 2 2 2 2 4" xfId="16922" xr:uid="{BE5A3A3E-F4F9-4817-8C2B-A96E11BF0844}"/>
    <cellStyle name="Saída 2 6 2 2 2 2 5" xfId="16923" xr:uid="{FA94A6EE-CB20-46A8-9724-5A69DE46B48B}"/>
    <cellStyle name="Saída 2 6 2 2 2 3" xfId="16924" xr:uid="{8D78FB4C-A54D-4482-B776-88BAB8B912B5}"/>
    <cellStyle name="Saída 2 6 2 2 2 3 2" xfId="16925" xr:uid="{D59A2B7F-42E4-40C4-8399-673C558DE829}"/>
    <cellStyle name="Saída 2 6 2 2 2 3 2 2" xfId="16926" xr:uid="{B6045D34-0A37-46DE-8635-ACA18BD80661}"/>
    <cellStyle name="Saída 2 6 2 2 2 3 2 3" xfId="16927" xr:uid="{143E05EF-4615-4334-AA26-89A6C2FFE148}"/>
    <cellStyle name="Saída 2 6 2 2 2 3 3" xfId="16928" xr:uid="{C10DCE40-C702-44AD-B7D2-FD1C032E79F3}"/>
    <cellStyle name="Saída 2 6 2 2 2 3 4" xfId="16929" xr:uid="{C256C16C-6A0E-4D17-ADA4-331C757E3603}"/>
    <cellStyle name="Saída 2 6 2 2 2 4" xfId="16930" xr:uid="{7B239B7D-B86E-4C72-997A-0F5C1F232F8A}"/>
    <cellStyle name="Saída 2 6 2 2 2 4 2" xfId="16931" xr:uid="{CBC4879A-EB31-4B9B-BC2A-36FA8B3874F3}"/>
    <cellStyle name="Saída 2 6 2 2 2 4 2 2" xfId="16932" xr:uid="{B41BF9DC-5B67-4ACE-A80C-E981684A781D}"/>
    <cellStyle name="Saída 2 6 2 2 2 4 2 3" xfId="16933" xr:uid="{E11276A5-784C-4D66-ACD2-7A3B6DCEC149}"/>
    <cellStyle name="Saída 2 6 2 2 2 4 3" xfId="16934" xr:uid="{9C1ABD60-F258-4E7A-88E1-C754243FE369}"/>
    <cellStyle name="Saída 2 6 2 2 2 4 4" xfId="16935" xr:uid="{70ABC10D-58E2-4201-8B8F-A7FD9A92C56B}"/>
    <cellStyle name="Saída 2 6 2 2 2 5" xfId="16936" xr:uid="{42D29102-C517-48FA-BAF4-7CA4EB867F6A}"/>
    <cellStyle name="Saída 2 6 2 2 2 6" xfId="16937" xr:uid="{19184AEE-B148-47DB-84A0-FBC0B7FF8C24}"/>
    <cellStyle name="Saída 2 6 2 2 3" xfId="16938" xr:uid="{C4BCAD66-C47C-43D4-B48F-60D52BE25E1D}"/>
    <cellStyle name="Saída 2 6 2 2 3 2" xfId="16939" xr:uid="{0646A234-E8DD-46CD-B805-85A031192A0B}"/>
    <cellStyle name="Saída 2 6 2 2 3 2 2" xfId="16940" xr:uid="{AB96EAE5-03F3-4CB2-B83F-0EF6CBE174AD}"/>
    <cellStyle name="Saída 2 6 2 2 3 2 2 2" xfId="16941" xr:uid="{5BF19518-5B9A-4974-90D0-58B3C998F131}"/>
    <cellStyle name="Saída 2 6 2 2 3 2 2 3" xfId="16942" xr:uid="{FE071D33-6C4E-4549-81BF-7DF2C85538E0}"/>
    <cellStyle name="Saída 2 6 2 2 3 2 3" xfId="16943" xr:uid="{967A0703-FB2B-4E82-858A-2865E0C63B6D}"/>
    <cellStyle name="Saída 2 6 2 2 3 2 4" xfId="16944" xr:uid="{9ADE4003-A942-45D9-8EE2-00F626576507}"/>
    <cellStyle name="Saída 2 6 2 2 3 3" xfId="16945" xr:uid="{B2F5F38B-9A47-4F71-AC19-99F9E842D82A}"/>
    <cellStyle name="Saída 2 6 2 2 3 3 2" xfId="16946" xr:uid="{ECC3E9E3-6A50-42AB-8824-7EB0EEBA562F}"/>
    <cellStyle name="Saída 2 6 2 2 3 3 2 2" xfId="16947" xr:uid="{FFEEF3CF-640C-44D3-953B-3ECA53956BB0}"/>
    <cellStyle name="Saída 2 6 2 2 3 3 2 3" xfId="16948" xr:uid="{7D896F82-0660-4035-984A-1819D909ADA6}"/>
    <cellStyle name="Saída 2 6 2 2 3 3 3" xfId="16949" xr:uid="{425F9D38-720B-40A5-BEA7-B80E30CFD3DE}"/>
    <cellStyle name="Saída 2 6 2 2 3 3 4" xfId="16950" xr:uid="{FAC28AB2-2337-4441-B8FC-B380F71E6065}"/>
    <cellStyle name="Saída 2 6 2 2 3 4" xfId="16951" xr:uid="{8B87D3D5-6B2A-44C1-80C6-33E4A8CCF936}"/>
    <cellStyle name="Saída 2 6 2 2 3 5" xfId="16952" xr:uid="{AF88D3E3-1168-464E-B1FA-F012B72C2D01}"/>
    <cellStyle name="Saída 2 6 2 2 4" xfId="16953" xr:uid="{96E782D4-37C4-435E-A617-F36C4E9CE706}"/>
    <cellStyle name="Saída 2 6 2 2 4 2" xfId="16954" xr:uid="{9E634566-F492-4971-A082-82A93DF34A23}"/>
    <cellStyle name="Saída 2 6 2 2 4 2 2" xfId="16955" xr:uid="{E482356E-D899-4BD6-9568-4006FECAC1D0}"/>
    <cellStyle name="Saída 2 6 2 2 4 2 3" xfId="16956" xr:uid="{0C01A62D-C7EB-43E1-A91F-35147A1DCD90}"/>
    <cellStyle name="Saída 2 6 2 2 4 3" xfId="16957" xr:uid="{2B0AF0E5-D037-4F3D-AFBD-787A748B6484}"/>
    <cellStyle name="Saída 2 6 2 2 4 4" xfId="16958" xr:uid="{0A65CED3-1A95-47E7-A198-A97646772F69}"/>
    <cellStyle name="Saída 2 6 2 2 5" xfId="16959" xr:uid="{36E3DF64-0A52-4EA2-81B1-C113C85C33D4}"/>
    <cellStyle name="Saída 2 6 2 2 5 2" xfId="16960" xr:uid="{8EB910BC-344A-44EB-81E6-5D14EF8E4525}"/>
    <cellStyle name="Saída 2 6 2 2 5 2 2" xfId="16961" xr:uid="{E147B4EB-22D7-4449-9B81-758E05465BF4}"/>
    <cellStyle name="Saída 2 6 2 2 5 2 3" xfId="16962" xr:uid="{DFEE9EF0-33AB-439E-B3AC-D896DDDF52CB}"/>
    <cellStyle name="Saída 2 6 2 2 5 3" xfId="16963" xr:uid="{5628CC22-7CE0-49C9-8E1E-571012BDE1E2}"/>
    <cellStyle name="Saída 2 6 2 2 5 4" xfId="16964" xr:uid="{8E25FD5D-9C95-4255-B6CF-1A665AFAB87D}"/>
    <cellStyle name="Saída 2 6 2 2 6" xfId="16965" xr:uid="{F73B90E1-BE84-4729-AEEA-0BD92872E21A}"/>
    <cellStyle name="Saída 2 6 2 2 7" xfId="16966" xr:uid="{FDB02AA1-7344-47CF-BBAF-B40A6D97F0B0}"/>
    <cellStyle name="Saída 2 6 2 3" xfId="16967" xr:uid="{147C8462-5FA8-4756-BB5E-740E7DD57E25}"/>
    <cellStyle name="Saída 2 6 2 3 2" xfId="16968" xr:uid="{03D8834C-91BB-409C-BE10-7321E7C264DE}"/>
    <cellStyle name="Saída 2 6 2 3 2 2" xfId="16969" xr:uid="{D4323610-7B9D-4BF2-A829-C3D568638555}"/>
    <cellStyle name="Saída 2 6 2 3 2 2 2" xfId="16970" xr:uid="{6DFB537E-E1F9-4AAD-853A-15ED941524B1}"/>
    <cellStyle name="Saída 2 6 2 3 2 2 2 2" xfId="16971" xr:uid="{F054C7B6-E188-4625-9604-EB1195ACB568}"/>
    <cellStyle name="Saída 2 6 2 3 2 2 2 3" xfId="16972" xr:uid="{FE89526C-52ED-49D0-BD67-6DEABE197C0E}"/>
    <cellStyle name="Saída 2 6 2 3 2 2 3" xfId="16973" xr:uid="{26F8F011-88DA-41AB-BA29-8851894C7F15}"/>
    <cellStyle name="Saída 2 6 2 3 2 2 4" xfId="16974" xr:uid="{CD945FE4-E96C-4A65-AA1F-9268816F05BB}"/>
    <cellStyle name="Saída 2 6 2 3 2 3" xfId="16975" xr:uid="{45FD1F5B-F1D4-48AD-B47D-7BCD95310A9F}"/>
    <cellStyle name="Saída 2 6 2 3 2 3 2" xfId="16976" xr:uid="{5D11C592-44AA-4ED3-A80F-94F0F9E0E03A}"/>
    <cellStyle name="Saída 2 6 2 3 2 3 2 2" xfId="16977" xr:uid="{C1E3D571-5E92-41CB-83C1-925CD4DB5618}"/>
    <cellStyle name="Saída 2 6 2 3 2 3 2 3" xfId="16978" xr:uid="{2473D87F-F6D5-411A-B393-BA1263715429}"/>
    <cellStyle name="Saída 2 6 2 3 2 3 3" xfId="16979" xr:uid="{557A9F5A-95C9-4EFA-A771-9A95E2A8C981}"/>
    <cellStyle name="Saída 2 6 2 3 2 3 4" xfId="16980" xr:uid="{2444400A-8338-413E-B04F-B4A239C55547}"/>
    <cellStyle name="Saída 2 6 2 3 2 4" xfId="16981" xr:uid="{17224D9E-80DC-4641-8223-12AF350C268A}"/>
    <cellStyle name="Saída 2 6 2 3 2 5" xfId="16982" xr:uid="{C3FF4E97-4883-4076-A9CC-977DCE8987CE}"/>
    <cellStyle name="Saída 2 6 2 3 3" xfId="16983" xr:uid="{F344487E-0117-468F-8A21-065876BCFB7E}"/>
    <cellStyle name="Saída 2 6 2 3 3 2" xfId="16984" xr:uid="{F3604A86-A054-454D-8A80-CA055588B7ED}"/>
    <cellStyle name="Saída 2 6 2 3 3 2 2" xfId="16985" xr:uid="{96FFAB89-AA93-48B8-B008-EE9AE474EA64}"/>
    <cellStyle name="Saída 2 6 2 3 3 2 3" xfId="16986" xr:uid="{7EC8F18D-C313-4AE3-8D0F-8845D97FF725}"/>
    <cellStyle name="Saída 2 6 2 3 3 3" xfId="16987" xr:uid="{B43A6036-E9D1-416D-B65C-68417CCEAA06}"/>
    <cellStyle name="Saída 2 6 2 3 3 4" xfId="16988" xr:uid="{468A72A2-A8E8-4344-AA17-B45568DAF370}"/>
    <cellStyle name="Saída 2 6 2 3 4" xfId="16989" xr:uid="{5465A127-B607-455A-9F92-C08FF60F82CB}"/>
    <cellStyle name="Saída 2 6 2 3 4 2" xfId="16990" xr:uid="{84A48149-D3E1-4E9F-A452-1B0C516DFDF6}"/>
    <cellStyle name="Saída 2 6 2 3 4 2 2" xfId="16991" xr:uid="{C3D2E66E-56D7-46E6-90A4-B3EF00164A40}"/>
    <cellStyle name="Saída 2 6 2 3 4 2 3" xfId="16992" xr:uid="{B5A79426-0A95-4CF7-B1D0-CEDE8DF5ABE3}"/>
    <cellStyle name="Saída 2 6 2 3 4 3" xfId="16993" xr:uid="{8C5450FC-2803-41D6-A0DD-F68391321218}"/>
    <cellStyle name="Saída 2 6 2 3 4 4" xfId="16994" xr:uid="{F16499BE-EAB1-4EC7-8F6D-ADE829BC2F6F}"/>
    <cellStyle name="Saída 2 6 2 3 5" xfId="16995" xr:uid="{AF31A53D-9503-44CD-AC97-31822C1A24CD}"/>
    <cellStyle name="Saída 2 6 2 3 6" xfId="16996" xr:uid="{0918B042-8031-4633-B7DA-C76995EAA43F}"/>
    <cellStyle name="Saída 2 6 2 4" xfId="16997" xr:uid="{F601C522-E840-453E-9B58-11B1A8C8E8C6}"/>
    <cellStyle name="Saída 2 6 2 4 2" xfId="16998" xr:uid="{52D13F7A-FCCE-452C-A10F-F75B0FE1C26A}"/>
    <cellStyle name="Saída 2 6 2 4 2 2" xfId="16999" xr:uid="{DCA4FA52-67EF-4D6F-B6BC-5F421944D6C9}"/>
    <cellStyle name="Saída 2 6 2 4 2 2 2" xfId="17000" xr:uid="{756ED373-135E-4D43-A3CC-C0E9A21FE794}"/>
    <cellStyle name="Saída 2 6 2 4 2 2 3" xfId="17001" xr:uid="{D94C7CBC-CFA6-41FB-B407-FA4E920EE1D0}"/>
    <cellStyle name="Saída 2 6 2 4 2 3" xfId="17002" xr:uid="{1740598C-AC09-46F4-A3FC-115947D9B336}"/>
    <cellStyle name="Saída 2 6 2 4 2 4" xfId="17003" xr:uid="{12D95F67-CFF7-4E92-A309-B71F08DF0679}"/>
    <cellStyle name="Saída 2 6 2 4 3" xfId="17004" xr:uid="{2A0D44E8-4AC8-4DB9-B94B-B7D29C5D00AD}"/>
    <cellStyle name="Saída 2 6 2 4 3 2" xfId="17005" xr:uid="{3D2E1390-9C6A-4FC4-9FA5-E7D5196AC9AF}"/>
    <cellStyle name="Saída 2 6 2 4 3 2 2" xfId="17006" xr:uid="{EEF11688-0BF3-46D1-A8C6-5A8DEB08A8CE}"/>
    <cellStyle name="Saída 2 6 2 4 3 2 3" xfId="17007" xr:uid="{C7EA1F1F-75AD-46BE-95A3-2C8867686262}"/>
    <cellStyle name="Saída 2 6 2 4 3 3" xfId="17008" xr:uid="{E7957B4F-3F97-43B6-90A0-8C06986C0460}"/>
    <cellStyle name="Saída 2 6 2 4 3 4" xfId="17009" xr:uid="{4BB1B9C4-504B-4DEE-A52B-7DC304555D49}"/>
    <cellStyle name="Saída 2 6 2 4 4" xfId="17010" xr:uid="{4A3E9AE4-BBA1-4061-9ACA-CFC09AB18C78}"/>
    <cellStyle name="Saída 2 6 2 4 5" xfId="17011" xr:uid="{E05954BF-149F-421E-A6E6-D43DB4809D17}"/>
    <cellStyle name="Saída 2 6 2 5" xfId="17012" xr:uid="{E46C0F86-38A9-454B-95C1-647EA96C5356}"/>
    <cellStyle name="Saída 2 6 2 5 2" xfId="17013" xr:uid="{0460AC49-0D97-4E5B-96B1-87623F8981A1}"/>
    <cellStyle name="Saída 2 6 2 5 2 2" xfId="17014" xr:uid="{079FE27B-3F68-4A9C-AFE4-A78FA9B91DBE}"/>
    <cellStyle name="Saída 2 6 2 5 2 3" xfId="17015" xr:uid="{1D92DC5B-717F-4DC6-BA6A-CD77E17BC9CE}"/>
    <cellStyle name="Saída 2 6 2 5 3" xfId="17016" xr:uid="{4E0AF7E5-CD6F-491B-A09D-3C7CAD50DEDA}"/>
    <cellStyle name="Saída 2 6 2 5 4" xfId="17017" xr:uid="{5A702ABE-8C83-4334-8715-0E7473C4859A}"/>
    <cellStyle name="Saída 2 6 2 6" xfId="17018" xr:uid="{689776B7-9604-4B70-AD28-69B4E5D5F0AD}"/>
    <cellStyle name="Saída 2 6 2 6 2" xfId="17019" xr:uid="{DF695FF7-CBD6-4848-A6C5-5B0E38B8A00D}"/>
    <cellStyle name="Saída 2 6 2 6 2 2" xfId="17020" xr:uid="{3CD86192-6F6C-4AA9-A1AD-998FAF71693C}"/>
    <cellStyle name="Saída 2 6 2 6 2 3" xfId="17021" xr:uid="{8FC74495-7C6D-4CF0-8443-F3D5CC678AB8}"/>
    <cellStyle name="Saída 2 6 2 6 3" xfId="17022" xr:uid="{2CB16E43-CB5F-4CE5-852E-56817CF6D294}"/>
    <cellStyle name="Saída 2 6 2 6 4" xfId="17023" xr:uid="{E34A67FF-9308-4110-AE8F-FD45E4C032D6}"/>
    <cellStyle name="Saída 2 6 2 7" xfId="17024" xr:uid="{D31ECA16-8951-4C70-AD9F-EADCE87BCC73}"/>
    <cellStyle name="Saída 2 6 2 8" xfId="17025" xr:uid="{179E0F9A-6481-432B-92D6-92DD5A050087}"/>
    <cellStyle name="Saída 2 6 3" xfId="17026" xr:uid="{D32C526E-2FDC-47AF-89A9-DF48DCE3C716}"/>
    <cellStyle name="Saída 2 6 3 2" xfId="17027" xr:uid="{8F068294-080B-40CD-A1E9-47EBEF1E9DF6}"/>
    <cellStyle name="Saída 2 6 3 2 2" xfId="17028" xr:uid="{C73221C9-0BDA-4975-9719-7C6BE2DF67DF}"/>
    <cellStyle name="Saída 2 6 3 2 2 2" xfId="17029" xr:uid="{247DF940-5CFD-4144-9068-5D4629C0E8F1}"/>
    <cellStyle name="Saída 2 6 3 2 2 2 2" xfId="17030" xr:uid="{C812EFB6-7912-4402-B785-C28986B4C891}"/>
    <cellStyle name="Saída 2 6 3 2 2 2 2 2" xfId="17031" xr:uid="{4DDAE9F9-4B36-4961-9328-002DC2C9CB70}"/>
    <cellStyle name="Saída 2 6 3 2 2 2 2 3" xfId="17032" xr:uid="{65E37095-58E6-4E0B-8A76-DFC8E508531D}"/>
    <cellStyle name="Saída 2 6 3 2 2 2 3" xfId="17033" xr:uid="{B4EA58D0-D444-4511-9405-F9B7343A7633}"/>
    <cellStyle name="Saída 2 6 3 2 2 2 4" xfId="17034" xr:uid="{4598ED9A-D1A8-47B4-96C8-415019A71046}"/>
    <cellStyle name="Saída 2 6 3 2 2 3" xfId="17035" xr:uid="{7F8D043C-6C6A-43DE-978A-4B721A85BA64}"/>
    <cellStyle name="Saída 2 6 3 2 2 3 2" xfId="17036" xr:uid="{DE897935-01FE-426B-AF6D-93DC9B9CBD9A}"/>
    <cellStyle name="Saída 2 6 3 2 2 3 2 2" xfId="17037" xr:uid="{F7503172-5460-4B83-AACF-060D5FA6374A}"/>
    <cellStyle name="Saída 2 6 3 2 2 3 2 3" xfId="17038" xr:uid="{D5FA324D-129D-4C72-AE27-FB64FC8A2577}"/>
    <cellStyle name="Saída 2 6 3 2 2 3 3" xfId="17039" xr:uid="{802EE17A-C0B2-4589-B4A1-9BC68F836369}"/>
    <cellStyle name="Saída 2 6 3 2 2 3 4" xfId="17040" xr:uid="{60CFD4A0-BE73-4AE1-888D-6B0052AD2ADA}"/>
    <cellStyle name="Saída 2 6 3 2 2 4" xfId="17041" xr:uid="{218891B3-819C-4E8B-AE15-9CC81A141D05}"/>
    <cellStyle name="Saída 2 6 3 2 2 5" xfId="17042" xr:uid="{6E667016-053B-40CB-802F-DC9310E4DAF5}"/>
    <cellStyle name="Saída 2 6 3 2 3" xfId="17043" xr:uid="{764A8FB4-6693-41E7-8E0D-E69B03B35EB3}"/>
    <cellStyle name="Saída 2 6 3 2 3 2" xfId="17044" xr:uid="{5C7386B4-741B-437A-99B9-2E7CEEB0108C}"/>
    <cellStyle name="Saída 2 6 3 2 3 2 2" xfId="17045" xr:uid="{DB48D726-3D48-4DA1-B8B7-5D9309C47F24}"/>
    <cellStyle name="Saída 2 6 3 2 3 2 3" xfId="17046" xr:uid="{945B5C73-E0FA-493D-B6B2-2B313E492897}"/>
    <cellStyle name="Saída 2 6 3 2 3 3" xfId="17047" xr:uid="{91604C1B-FAB5-42D2-A179-8592C311B9CF}"/>
    <cellStyle name="Saída 2 6 3 2 3 4" xfId="17048" xr:uid="{967B93E7-8530-4D62-AD4E-0445C2269AE9}"/>
    <cellStyle name="Saída 2 6 3 2 4" xfId="17049" xr:uid="{5992A71F-F30A-44A4-8511-3759E787A6EA}"/>
    <cellStyle name="Saída 2 6 3 2 4 2" xfId="17050" xr:uid="{E5CDBBA6-75B2-40F7-883A-78C749C8EBD1}"/>
    <cellStyle name="Saída 2 6 3 2 4 2 2" xfId="17051" xr:uid="{94DF9819-6FFB-476D-A186-1EAD53418BD5}"/>
    <cellStyle name="Saída 2 6 3 2 4 2 3" xfId="17052" xr:uid="{803152D9-BBC7-4B11-B7D4-55CB88195CA8}"/>
    <cellStyle name="Saída 2 6 3 2 4 3" xfId="17053" xr:uid="{8BBA5FCF-9F30-4075-B2D1-636B889DF1FE}"/>
    <cellStyle name="Saída 2 6 3 2 4 4" xfId="17054" xr:uid="{A7C31AAC-AC38-4E31-9980-9FA068275CD2}"/>
    <cellStyle name="Saída 2 6 3 2 5" xfId="17055" xr:uid="{189C1069-D847-41EF-A41D-B607431B5C16}"/>
    <cellStyle name="Saída 2 6 3 2 6" xfId="17056" xr:uid="{72EFC39C-BCE5-431D-BE01-180E374DAF7E}"/>
    <cellStyle name="Saída 2 6 3 3" xfId="17057" xr:uid="{7433B7D7-4CA9-4861-A764-254CA19C0609}"/>
    <cellStyle name="Saída 2 6 3 3 2" xfId="17058" xr:uid="{D4A1CC06-F92D-420C-AB68-1BAB4ABD8FDA}"/>
    <cellStyle name="Saída 2 6 3 3 2 2" xfId="17059" xr:uid="{7904EA8D-D9D7-4533-9225-654BFD776879}"/>
    <cellStyle name="Saída 2 6 3 3 2 2 2" xfId="17060" xr:uid="{E5D85741-EFBE-47EB-BEE3-AFB5072A4577}"/>
    <cellStyle name="Saída 2 6 3 3 2 2 3" xfId="17061" xr:uid="{B5475322-CACD-4905-8D44-4D305690DCD0}"/>
    <cellStyle name="Saída 2 6 3 3 2 3" xfId="17062" xr:uid="{DEA8415E-047D-4C23-9F49-19155764B8D1}"/>
    <cellStyle name="Saída 2 6 3 3 2 4" xfId="17063" xr:uid="{F54D3543-DAA4-4839-8212-D072E05DF70D}"/>
    <cellStyle name="Saída 2 6 3 3 3" xfId="17064" xr:uid="{A4B12BA5-F9E2-4FE9-88E8-14629630F905}"/>
    <cellStyle name="Saída 2 6 3 3 3 2" xfId="17065" xr:uid="{97CC6B99-42CD-4A95-801D-6A9A017F55D7}"/>
    <cellStyle name="Saída 2 6 3 3 3 2 2" xfId="17066" xr:uid="{30EF4EDC-64FC-434D-ABDA-2382D9D822E6}"/>
    <cellStyle name="Saída 2 6 3 3 3 2 3" xfId="17067" xr:uid="{3DBCF363-935D-4E4E-8420-C53E547FA20B}"/>
    <cellStyle name="Saída 2 6 3 3 3 3" xfId="17068" xr:uid="{E04CC5C6-3F8F-4D07-BA66-C5ED70CCB61B}"/>
    <cellStyle name="Saída 2 6 3 3 3 4" xfId="17069" xr:uid="{D38E163C-8BFC-467D-84B5-9130EA1752ED}"/>
    <cellStyle name="Saída 2 6 3 3 4" xfId="17070" xr:uid="{5354279C-CE87-405E-8007-5FD1395504C4}"/>
    <cellStyle name="Saída 2 6 3 3 5" xfId="17071" xr:uid="{84421B79-3A1A-4165-A270-30694FAE6948}"/>
    <cellStyle name="Saída 2 6 3 4" xfId="17072" xr:uid="{59C7D3AA-B5A6-4D6B-925E-73BFA8034AD4}"/>
    <cellStyle name="Saída 2 6 3 4 2" xfId="17073" xr:uid="{490E94AD-6ED3-4BE5-800E-FF0AD8F43730}"/>
    <cellStyle name="Saída 2 6 3 4 2 2" xfId="17074" xr:uid="{0BDCDE54-519C-41D6-B3AD-B0C50E20EF29}"/>
    <cellStyle name="Saída 2 6 3 4 2 3" xfId="17075" xr:uid="{65ACAF36-5C2A-4796-AEFC-EA372ED7E88A}"/>
    <cellStyle name="Saída 2 6 3 4 3" xfId="17076" xr:uid="{180ADBCC-0BC5-436D-895B-B6C477903CA8}"/>
    <cellStyle name="Saída 2 6 3 4 4" xfId="17077" xr:uid="{C4C43348-7CD8-49F0-A7C7-8FDCCBCE9135}"/>
    <cellStyle name="Saída 2 6 3 5" xfId="17078" xr:uid="{E0EA4B89-9920-42B1-92B0-BF7840312053}"/>
    <cellStyle name="Saída 2 6 3 5 2" xfId="17079" xr:uid="{877CE77C-0A58-4BE7-8CB5-205D46F64E43}"/>
    <cellStyle name="Saída 2 6 3 5 2 2" xfId="17080" xr:uid="{E441C1C4-D414-4DF6-9DEF-4749CED9F47C}"/>
    <cellStyle name="Saída 2 6 3 5 2 3" xfId="17081" xr:uid="{4EC46B15-1764-4238-BBAD-F34A4127F5AD}"/>
    <cellStyle name="Saída 2 6 3 5 3" xfId="17082" xr:uid="{51802BC0-DE0A-4B89-9DC6-572929AEC039}"/>
    <cellStyle name="Saída 2 6 3 5 4" xfId="17083" xr:uid="{76802341-FCA5-4E77-8514-72CDADC684D2}"/>
    <cellStyle name="Saída 2 6 3 6" xfId="17084" xr:uid="{FEE4C499-93A0-4213-80AB-0498AA4924B2}"/>
    <cellStyle name="Saída 2 6 3 7" xfId="17085" xr:uid="{8B74F2FA-0A18-4923-9DFC-D2CAACA6C713}"/>
    <cellStyle name="Saída 2 6 4" xfId="17086" xr:uid="{55B7AE77-75F1-458E-A99A-D19B0807B438}"/>
    <cellStyle name="Saída 2 6 4 2" xfId="17087" xr:uid="{E85F197F-D42B-41DE-A808-5796777234F1}"/>
    <cellStyle name="Saída 2 6 4 2 2" xfId="17088" xr:uid="{EEC3DB2B-4AFA-4DFE-A4DA-D2D1F353F65D}"/>
    <cellStyle name="Saída 2 6 4 2 2 2" xfId="17089" xr:uid="{D8AD93BF-38FF-49A5-9AEC-68D02F5D519B}"/>
    <cellStyle name="Saída 2 6 4 2 2 2 2" xfId="17090" xr:uid="{C72AF4ED-A257-4D25-98FD-2E9FCD82EFF8}"/>
    <cellStyle name="Saída 2 6 4 2 2 2 3" xfId="17091" xr:uid="{34715C9C-A1A4-4B06-868B-EDFCA8404B29}"/>
    <cellStyle name="Saída 2 6 4 2 2 3" xfId="17092" xr:uid="{3F054C4E-0D5C-4B15-B3FF-EF686AA42588}"/>
    <cellStyle name="Saída 2 6 4 2 2 4" xfId="17093" xr:uid="{14807611-8796-4691-875E-EAB55459F6DA}"/>
    <cellStyle name="Saída 2 6 4 2 3" xfId="17094" xr:uid="{05A72B6C-B383-48A4-872A-4A7DF39F5D08}"/>
    <cellStyle name="Saída 2 6 4 2 3 2" xfId="17095" xr:uid="{A9FD0E3A-5696-427E-AD32-15A64A7C7BF8}"/>
    <cellStyle name="Saída 2 6 4 2 3 2 2" xfId="17096" xr:uid="{3D545B45-3862-4B57-B3E3-E04AB8078550}"/>
    <cellStyle name="Saída 2 6 4 2 3 2 3" xfId="17097" xr:uid="{88FB5D29-A1A6-4957-A145-A6EF081886D3}"/>
    <cellStyle name="Saída 2 6 4 2 3 3" xfId="17098" xr:uid="{DFFF6B6C-0E4C-4A5E-ABD3-DF548AE36D19}"/>
    <cellStyle name="Saída 2 6 4 2 3 4" xfId="17099" xr:uid="{5B855A20-1EBE-4225-8379-0769123046A6}"/>
    <cellStyle name="Saída 2 6 4 2 4" xfId="17100" xr:uid="{7703A3BB-7DD6-4467-BAD0-C6684328FD67}"/>
    <cellStyle name="Saída 2 6 4 2 5" xfId="17101" xr:uid="{9794D49C-B5E5-45DD-8CB1-08043370D854}"/>
    <cellStyle name="Saída 2 6 4 3" xfId="17102" xr:uid="{3AC52DCE-E486-4630-A2EC-C836271AF622}"/>
    <cellStyle name="Saída 2 6 4 3 2" xfId="17103" xr:uid="{5B0BB15F-2CBE-40F0-9F2F-998266B15551}"/>
    <cellStyle name="Saída 2 6 4 3 2 2" xfId="17104" xr:uid="{5AEDBD7C-BB71-4FCA-8094-E0CDDD6F092F}"/>
    <cellStyle name="Saída 2 6 4 3 2 3" xfId="17105" xr:uid="{1B948801-1F67-4E7F-828F-A1207FBC87E9}"/>
    <cellStyle name="Saída 2 6 4 3 3" xfId="17106" xr:uid="{800CB3F2-BE86-43EA-B48A-0F4BE808956D}"/>
    <cellStyle name="Saída 2 6 4 3 4" xfId="17107" xr:uid="{2AAA32C0-1515-4F08-8604-C8D492088F56}"/>
    <cellStyle name="Saída 2 6 4 4" xfId="17108" xr:uid="{0BFFB751-CE3C-4354-808B-2D746718785E}"/>
    <cellStyle name="Saída 2 6 4 4 2" xfId="17109" xr:uid="{AEFC2898-820A-4671-BE8B-950CAECC3D69}"/>
    <cellStyle name="Saída 2 6 4 4 2 2" xfId="17110" xr:uid="{4BE94A81-09F0-4286-ADFE-56BDFD21A1FA}"/>
    <cellStyle name="Saída 2 6 4 4 2 3" xfId="17111" xr:uid="{BECDFDB7-1022-4696-9C02-E1DD6602F78F}"/>
    <cellStyle name="Saída 2 6 4 4 3" xfId="17112" xr:uid="{1A11C40C-6A0C-45CD-BAE2-1EC19FF08A20}"/>
    <cellStyle name="Saída 2 6 4 4 4" xfId="17113" xr:uid="{93AFFDB9-6C87-4BF7-B31B-5726671F200E}"/>
    <cellStyle name="Saída 2 6 4 5" xfId="17114" xr:uid="{B2A4C593-E2CE-407D-85DA-8697843F1C0D}"/>
    <cellStyle name="Saída 2 6 4 6" xfId="17115" xr:uid="{7B2263BB-268B-4DA2-BC97-C53C016586B5}"/>
    <cellStyle name="Saída 2 6 5" xfId="17116" xr:uid="{B1FBD72B-E5F7-4C59-B188-55DAE4807CD3}"/>
    <cellStyle name="Saída 2 6 5 2" xfId="17117" xr:uid="{4FB8A1BE-E030-44C5-86CC-C9362435C7F9}"/>
    <cellStyle name="Saída 2 6 5 2 2" xfId="17118" xr:uid="{B6A58C40-E069-4EE7-A329-52083C5648DF}"/>
    <cellStyle name="Saída 2 6 5 2 2 2" xfId="17119" xr:uid="{C02A91FA-99C8-4BD4-91B0-C1BFAF343EDC}"/>
    <cellStyle name="Saída 2 6 5 2 2 3" xfId="17120" xr:uid="{9BDBEA90-E966-4C55-ACCD-8BB632DD7D35}"/>
    <cellStyle name="Saída 2 6 5 2 3" xfId="17121" xr:uid="{1D9271B5-9871-4E1A-8641-14B67E1BC0F6}"/>
    <cellStyle name="Saída 2 6 5 2 4" xfId="17122" xr:uid="{E975A78D-2283-44FE-A6E8-9C44E53B8F18}"/>
    <cellStyle name="Saída 2 6 5 3" xfId="17123" xr:uid="{9686FDA6-D660-4735-AC17-E9CA64FA87FB}"/>
    <cellStyle name="Saída 2 6 5 3 2" xfId="17124" xr:uid="{FE493C5D-C62F-42AA-AA60-46F34F83A59D}"/>
    <cellStyle name="Saída 2 6 5 3 2 2" xfId="17125" xr:uid="{8902B07B-B52D-4D74-8EFD-70AB927C8FB6}"/>
    <cellStyle name="Saída 2 6 5 3 2 3" xfId="17126" xr:uid="{0B3A99F9-78E2-4CD4-87E2-30E7E90FC525}"/>
    <cellStyle name="Saída 2 6 5 3 3" xfId="17127" xr:uid="{83415AFC-E399-447F-A208-7C290E6F50C9}"/>
    <cellStyle name="Saída 2 6 5 3 4" xfId="17128" xr:uid="{B9FCE286-5B32-46A5-86ED-6CBF3291444E}"/>
    <cellStyle name="Saída 2 6 5 4" xfId="17129" xr:uid="{8C8C0684-CF6E-4418-8DDE-F691E0D37C9C}"/>
    <cellStyle name="Saída 2 6 5 5" xfId="17130" xr:uid="{D0CBFFE9-CC12-4CAB-95A6-BFA3277683FE}"/>
    <cellStyle name="Saída 2 6 6" xfId="17131" xr:uid="{1CC647CA-8757-42AA-8591-33641C01C4DD}"/>
    <cellStyle name="Saída 2 6 6 2" xfId="17132" xr:uid="{54C520C0-122C-415D-BDB9-15A0E5BC33F8}"/>
    <cellStyle name="Saída 2 6 6 2 2" xfId="17133" xr:uid="{ED08D0FD-B3F4-43AD-8962-1AC90DB86BB0}"/>
    <cellStyle name="Saída 2 6 6 2 3" xfId="17134" xr:uid="{E49FFAA9-F421-4DAB-AD45-FA0770552B96}"/>
    <cellStyle name="Saída 2 6 6 3" xfId="17135" xr:uid="{B4A9FBEE-2257-4D9D-8AFF-D06A97543586}"/>
    <cellStyle name="Saída 2 6 6 4" xfId="17136" xr:uid="{E4693B23-FA09-4835-82C1-8D41782C3648}"/>
    <cellStyle name="Saída 2 6 7" xfId="17137" xr:uid="{A65DFC9E-430B-4FB6-991D-3825F5A6BA17}"/>
    <cellStyle name="Saída 2 6 7 2" xfId="17138" xr:uid="{FEB2E3D2-41A4-4847-A123-8F3DA788A0DF}"/>
    <cellStyle name="Saída 2 6 7 2 2" xfId="17139" xr:uid="{0C99D4EE-1B74-4203-8B34-68A754BF2006}"/>
    <cellStyle name="Saída 2 6 7 2 3" xfId="17140" xr:uid="{1C3CE322-3461-47BA-A177-9286B165F4CA}"/>
    <cellStyle name="Saída 2 6 7 3" xfId="17141" xr:uid="{353DD628-6A96-4C89-B3BA-B83ECD806BBF}"/>
    <cellStyle name="Saída 2 6 7 4" xfId="17142" xr:uid="{2D72EF0E-4FD5-464A-BC15-C53020D8D6E8}"/>
    <cellStyle name="Saída 2 6 8" xfId="17143" xr:uid="{1ED8993F-4EC2-4ED9-A46C-BB900F1340F3}"/>
    <cellStyle name="Saída 2 6 9" xfId="17144" xr:uid="{3E5E2A72-8489-4B78-9F29-789C0211B8E0}"/>
    <cellStyle name="Saída 2 7" xfId="17145" xr:uid="{6545574E-2512-49FA-BCD5-3ED563B5C735}"/>
    <cellStyle name="Saída 2 7 2" xfId="17146" xr:uid="{B36938C4-138D-46F8-B2D2-7F536BFE1D87}"/>
    <cellStyle name="Saída 2 7 2 2" xfId="17147" xr:uid="{3B685CC0-FAD4-48FF-B4F7-7F0EDDD27309}"/>
    <cellStyle name="Saída 2 7 2 2 2" xfId="17148" xr:uid="{B46EC53E-2957-4DE7-A2B5-ED2298F7A9F9}"/>
    <cellStyle name="Saída 2 7 2 2 2 2" xfId="17149" xr:uid="{4B8D8F3D-DF86-45FD-9AA3-B10A0A1545CA}"/>
    <cellStyle name="Saída 2 7 2 2 2 2 2" xfId="17150" xr:uid="{B3B77676-71A9-42BC-BE10-7A3CA9CFAAD3}"/>
    <cellStyle name="Saída 2 7 2 2 2 2 2 2" xfId="17151" xr:uid="{80825507-363E-48C5-BEBD-8783D81FB6AA}"/>
    <cellStyle name="Saída 2 7 2 2 2 2 2 3" xfId="17152" xr:uid="{B0A32C6A-C1D7-4BCB-BD66-998BC70221EF}"/>
    <cellStyle name="Saída 2 7 2 2 2 2 3" xfId="17153" xr:uid="{9748939D-4D27-4EDF-80E2-4909FF122D7F}"/>
    <cellStyle name="Saída 2 7 2 2 2 2 4" xfId="17154" xr:uid="{7C5F9815-54A4-4388-925E-DDDD0B418AE0}"/>
    <cellStyle name="Saída 2 7 2 2 2 3" xfId="17155" xr:uid="{1FA7FDCC-5B94-43EF-99F8-78CC051F4268}"/>
    <cellStyle name="Saída 2 7 2 2 2 3 2" xfId="17156" xr:uid="{83A8360C-4F33-479C-B24E-5C46F4E3E93C}"/>
    <cellStyle name="Saída 2 7 2 2 2 3 2 2" xfId="17157" xr:uid="{9E12709A-9D1B-492C-A1DC-C8906B39657F}"/>
    <cellStyle name="Saída 2 7 2 2 2 3 2 3" xfId="17158" xr:uid="{D9E3A073-6AE9-4F95-BC6A-98BDBB030690}"/>
    <cellStyle name="Saída 2 7 2 2 2 3 3" xfId="17159" xr:uid="{02BA6613-3F22-4F74-85B2-BB26C66C64EA}"/>
    <cellStyle name="Saída 2 7 2 2 2 3 4" xfId="17160" xr:uid="{65E22145-35C9-406F-BA08-08049AC6BF92}"/>
    <cellStyle name="Saída 2 7 2 2 2 4" xfId="17161" xr:uid="{5C37F4CD-EFF9-4292-B0A5-48D19EE69EF5}"/>
    <cellStyle name="Saída 2 7 2 2 2 5" xfId="17162" xr:uid="{5C2B9CDB-A627-49F6-99A1-75E13E3D5ED2}"/>
    <cellStyle name="Saída 2 7 2 2 3" xfId="17163" xr:uid="{13A1CD89-9AB8-404A-8488-1A4EA1B20671}"/>
    <cellStyle name="Saída 2 7 2 2 3 2" xfId="17164" xr:uid="{4DAAE5EF-744D-423B-B209-8BC8E9E78046}"/>
    <cellStyle name="Saída 2 7 2 2 3 2 2" xfId="17165" xr:uid="{FA3661C8-C937-4BB4-8559-827F0DF08839}"/>
    <cellStyle name="Saída 2 7 2 2 3 2 3" xfId="17166" xr:uid="{3F640D1C-856F-47FF-9638-33EFA4215BE4}"/>
    <cellStyle name="Saída 2 7 2 2 3 3" xfId="17167" xr:uid="{2E111F86-9B2E-468A-A2EA-6843C16CEC02}"/>
    <cellStyle name="Saída 2 7 2 2 3 4" xfId="17168" xr:uid="{1AF3BB66-4559-4B28-8CBC-5631A38FDF35}"/>
    <cellStyle name="Saída 2 7 2 2 4" xfId="17169" xr:uid="{4F4151F6-C367-4ADF-93F4-63B5CCF500B8}"/>
    <cellStyle name="Saída 2 7 2 2 4 2" xfId="17170" xr:uid="{160A1BC6-EEC4-47B5-BFF4-3F1A9D451FF7}"/>
    <cellStyle name="Saída 2 7 2 2 4 2 2" xfId="17171" xr:uid="{4501C9E2-F846-4F86-A0F9-1BB2E64E2D81}"/>
    <cellStyle name="Saída 2 7 2 2 4 2 3" xfId="17172" xr:uid="{E12767FB-96DC-4EEE-8F8F-80CF81AAED85}"/>
    <cellStyle name="Saída 2 7 2 2 4 3" xfId="17173" xr:uid="{7A76ABCA-C047-4A7F-9896-0209BD24C940}"/>
    <cellStyle name="Saída 2 7 2 2 4 4" xfId="17174" xr:uid="{B6283E6F-A8F2-46B8-A4BB-1EE5565A1280}"/>
    <cellStyle name="Saída 2 7 2 2 5" xfId="17175" xr:uid="{AD9EB76C-0E73-4C42-94A2-B54BB1600546}"/>
    <cellStyle name="Saída 2 7 2 2 6" xfId="17176" xr:uid="{84D486E4-C9C5-4B14-A7BF-A245FBB75141}"/>
    <cellStyle name="Saída 2 7 2 3" xfId="17177" xr:uid="{1BC0BF3D-0E53-4C4B-BCC6-6AF1A3A48840}"/>
    <cellStyle name="Saída 2 7 2 3 2" xfId="17178" xr:uid="{5AD8908C-FB38-4E7E-9333-C2933E1D320B}"/>
    <cellStyle name="Saída 2 7 2 3 2 2" xfId="17179" xr:uid="{4A6BC15E-209D-40EC-8894-383D37AD8611}"/>
    <cellStyle name="Saída 2 7 2 3 2 2 2" xfId="17180" xr:uid="{F36BC730-919A-4128-BD91-99EC43DB46E0}"/>
    <cellStyle name="Saída 2 7 2 3 2 2 3" xfId="17181" xr:uid="{5178345A-A5BD-40BD-93FE-1FA458D5DD21}"/>
    <cellStyle name="Saída 2 7 2 3 2 3" xfId="17182" xr:uid="{B37BBB96-AD78-407A-BC6A-BCC5B4804B61}"/>
    <cellStyle name="Saída 2 7 2 3 2 4" xfId="17183" xr:uid="{BEB374E4-BC77-4967-9A33-F461F25A1BB0}"/>
    <cellStyle name="Saída 2 7 2 3 3" xfId="17184" xr:uid="{A9741C21-7C51-4E6B-BB9B-8A60BFC9C684}"/>
    <cellStyle name="Saída 2 7 2 3 3 2" xfId="17185" xr:uid="{8F37AABC-944E-4C4B-8C32-E8A9615252EC}"/>
    <cellStyle name="Saída 2 7 2 3 3 2 2" xfId="17186" xr:uid="{0999611D-E34E-4E35-BD9B-42B284103741}"/>
    <cellStyle name="Saída 2 7 2 3 3 2 3" xfId="17187" xr:uid="{9B620B9C-E72A-4BE9-BC57-A8149479EE58}"/>
    <cellStyle name="Saída 2 7 2 3 3 3" xfId="17188" xr:uid="{F02C8C4F-BB02-4C85-ADFD-30BD6CBB23C4}"/>
    <cellStyle name="Saída 2 7 2 3 3 4" xfId="17189" xr:uid="{A3EA854A-53F7-4965-A2C5-1E02F2DB6B7C}"/>
    <cellStyle name="Saída 2 7 2 3 4" xfId="17190" xr:uid="{A94C0A25-1049-415F-8EE6-F7EF02132F66}"/>
    <cellStyle name="Saída 2 7 2 3 5" xfId="17191" xr:uid="{92B78721-D35F-4DDB-B8D0-91FB6FC53507}"/>
    <cellStyle name="Saída 2 7 2 4" xfId="17192" xr:uid="{0F4B2C97-5BF3-4C8D-AB71-84CA70DBB57D}"/>
    <cellStyle name="Saída 2 7 2 4 2" xfId="17193" xr:uid="{D6BBAF25-5C80-4CDD-81FA-D91A48332980}"/>
    <cellStyle name="Saída 2 7 2 4 2 2" xfId="17194" xr:uid="{3C5BAD2E-056A-4DD2-825E-491260BB0D57}"/>
    <cellStyle name="Saída 2 7 2 4 2 3" xfId="17195" xr:uid="{EE417A05-DF84-4500-9870-29D6AE447278}"/>
    <cellStyle name="Saída 2 7 2 4 3" xfId="17196" xr:uid="{20B996E5-93C8-4499-895D-7EF32E793676}"/>
    <cellStyle name="Saída 2 7 2 4 4" xfId="17197" xr:uid="{1FCC29D3-95DF-445F-B248-40DFC6D45640}"/>
    <cellStyle name="Saída 2 7 2 5" xfId="17198" xr:uid="{D684EE77-4189-46AB-8CC3-A687E41A899A}"/>
    <cellStyle name="Saída 2 7 2 5 2" xfId="17199" xr:uid="{23FACD7E-B324-4378-9AA5-195779238916}"/>
    <cellStyle name="Saída 2 7 2 5 2 2" xfId="17200" xr:uid="{5BAD2ACE-4EB4-440C-B938-3E53FD713663}"/>
    <cellStyle name="Saída 2 7 2 5 2 3" xfId="17201" xr:uid="{BCBEE43F-DC58-40D5-AA55-71BF53EDB768}"/>
    <cellStyle name="Saída 2 7 2 5 3" xfId="17202" xr:uid="{BA9C9021-1E9E-4252-B70E-7AF656BBB9A9}"/>
    <cellStyle name="Saída 2 7 2 5 4" xfId="17203" xr:uid="{40B58663-3FD9-46B3-926A-C5084593BBA5}"/>
    <cellStyle name="Saída 2 7 2 6" xfId="17204" xr:uid="{DEE7F1F2-8877-477E-8D3A-C0575EE94459}"/>
    <cellStyle name="Saída 2 7 2 7" xfId="17205" xr:uid="{3E861AE8-4E1D-47A7-B412-E12CE3D978E1}"/>
    <cellStyle name="Saída 2 7 3" xfId="17206" xr:uid="{7049739D-97C7-4CA0-81AC-858A2414CC03}"/>
    <cellStyle name="Saída 2 7 3 2" xfId="17207" xr:uid="{8B3D452B-942B-4EF9-AAD6-834E1890BB23}"/>
    <cellStyle name="Saída 2 7 3 2 2" xfId="17208" xr:uid="{98270BFA-0637-4EED-BE79-AE79B032F326}"/>
    <cellStyle name="Saída 2 7 3 2 2 2" xfId="17209" xr:uid="{1FDEDFDC-EF1A-4F5F-89D2-050E0FC0D9C8}"/>
    <cellStyle name="Saída 2 7 3 2 2 2 2" xfId="17210" xr:uid="{B94590F6-E220-44D2-A5AE-5B905ABBBB84}"/>
    <cellStyle name="Saída 2 7 3 2 2 2 3" xfId="17211" xr:uid="{83B2B265-39B5-4CA7-B952-D4B79847FBD5}"/>
    <cellStyle name="Saída 2 7 3 2 2 3" xfId="17212" xr:uid="{A6405957-3D66-496F-B9B6-7AE2234185D7}"/>
    <cellStyle name="Saída 2 7 3 2 2 4" xfId="17213" xr:uid="{FF6EB652-0ECB-4EC0-AC43-6D9D4F3F9B52}"/>
    <cellStyle name="Saída 2 7 3 2 3" xfId="17214" xr:uid="{00DE511C-E168-4D0E-9539-3A8DC552EB0D}"/>
    <cellStyle name="Saída 2 7 3 2 3 2" xfId="17215" xr:uid="{E49306E1-1C36-47B1-8A54-DAC67EE90979}"/>
    <cellStyle name="Saída 2 7 3 2 3 2 2" xfId="17216" xr:uid="{9768F17C-24BC-4A4C-9C0E-03DB31D59F4C}"/>
    <cellStyle name="Saída 2 7 3 2 3 2 3" xfId="17217" xr:uid="{3ED2B799-922B-428C-B563-FE608D751FA1}"/>
    <cellStyle name="Saída 2 7 3 2 3 3" xfId="17218" xr:uid="{9E303B32-C323-4B92-A818-21163E30E557}"/>
    <cellStyle name="Saída 2 7 3 2 3 4" xfId="17219" xr:uid="{7BF200C7-39B3-47B8-B7F6-676FE3EE17BD}"/>
    <cellStyle name="Saída 2 7 3 2 4" xfId="17220" xr:uid="{9A1A6C68-4370-45C3-A6CD-1BCD5DC0B1D7}"/>
    <cellStyle name="Saída 2 7 3 2 5" xfId="17221" xr:uid="{90551CC1-EB91-4137-A905-F58D2BB1B2CE}"/>
    <cellStyle name="Saída 2 7 3 3" xfId="17222" xr:uid="{BA8FBFBE-2AF5-4545-9B8D-CEC255FAF22E}"/>
    <cellStyle name="Saída 2 7 3 3 2" xfId="17223" xr:uid="{2E03F0DD-96AA-4367-925A-34A418554108}"/>
    <cellStyle name="Saída 2 7 3 3 2 2" xfId="17224" xr:uid="{A68A3A8B-B182-434F-8EEE-AD7F8721574F}"/>
    <cellStyle name="Saída 2 7 3 3 2 3" xfId="17225" xr:uid="{8AA149A1-405A-4005-82C9-5550E590017B}"/>
    <cellStyle name="Saída 2 7 3 3 3" xfId="17226" xr:uid="{7A5F3264-1C2A-4605-B9C9-20479842BD18}"/>
    <cellStyle name="Saída 2 7 3 3 4" xfId="17227" xr:uid="{8DF6AA31-1B82-4252-ADDB-5AB5C2E645C4}"/>
    <cellStyle name="Saída 2 7 3 4" xfId="17228" xr:uid="{037E99AA-49CE-444B-9290-D9A5ED4DF804}"/>
    <cellStyle name="Saída 2 7 3 4 2" xfId="17229" xr:uid="{562BA874-8089-4459-BF46-775C2AFE07C8}"/>
    <cellStyle name="Saída 2 7 3 4 2 2" xfId="17230" xr:uid="{305F6ADE-F18E-4FBB-A3ED-4B36575FAD3A}"/>
    <cellStyle name="Saída 2 7 3 4 2 3" xfId="17231" xr:uid="{1659C0E4-9C6B-4509-AA54-7F6A9CECF45B}"/>
    <cellStyle name="Saída 2 7 3 4 3" xfId="17232" xr:uid="{4A502DA4-979E-4E8D-8657-9A41111D76B2}"/>
    <cellStyle name="Saída 2 7 3 4 4" xfId="17233" xr:uid="{78159C75-254D-4F13-B464-F420C033550E}"/>
    <cellStyle name="Saída 2 7 3 5" xfId="17234" xr:uid="{2EA3417E-6867-4175-8FDF-56182C77856D}"/>
    <cellStyle name="Saída 2 7 3 6" xfId="17235" xr:uid="{DE47BC3A-C490-446A-8090-D907FF43B901}"/>
    <cellStyle name="Saída 2 7 4" xfId="17236" xr:uid="{44A310E0-82A9-487F-9A3C-7E5D0B73C244}"/>
    <cellStyle name="Saída 2 7 4 2" xfId="17237" xr:uid="{8DABCF65-9975-4486-844E-57660AAD0F56}"/>
    <cellStyle name="Saída 2 7 4 2 2" xfId="17238" xr:uid="{9AB6CD04-24CA-4BF2-ABB7-94F1A2040825}"/>
    <cellStyle name="Saída 2 7 4 2 2 2" xfId="17239" xr:uid="{C9DD82F0-14F0-4926-AFFB-3BCA1BD35285}"/>
    <cellStyle name="Saída 2 7 4 2 2 3" xfId="17240" xr:uid="{74FDC36D-DA40-4872-A2D5-186FB3A5DFE2}"/>
    <cellStyle name="Saída 2 7 4 2 3" xfId="17241" xr:uid="{165E4A86-E39B-4C28-BF56-31F6A7D5E3C9}"/>
    <cellStyle name="Saída 2 7 4 2 4" xfId="17242" xr:uid="{487C9B8F-69F6-4F4E-94F2-093C88BB92A6}"/>
    <cellStyle name="Saída 2 7 4 3" xfId="17243" xr:uid="{3093BDE4-DC6D-471E-97F7-079E0EB24F30}"/>
    <cellStyle name="Saída 2 7 4 3 2" xfId="17244" xr:uid="{2A167BE0-0775-4E40-A454-FB0D1ACA8A6D}"/>
    <cellStyle name="Saída 2 7 4 3 2 2" xfId="17245" xr:uid="{5D68DE31-550B-4F7B-B3A3-A977BD9AA4F2}"/>
    <cellStyle name="Saída 2 7 4 3 2 3" xfId="17246" xr:uid="{B7FA9EFE-FE16-40E5-84EB-EC955CCDC585}"/>
    <cellStyle name="Saída 2 7 4 3 3" xfId="17247" xr:uid="{70AC486D-27CE-4D65-AFC2-E6AE57236D16}"/>
    <cellStyle name="Saída 2 7 4 3 4" xfId="17248" xr:uid="{53C78ED7-247D-4783-A55E-E2AFFAE56D28}"/>
    <cellStyle name="Saída 2 7 4 4" xfId="17249" xr:uid="{B56DEEB4-9303-4326-9A5E-0A83044B48A9}"/>
    <cellStyle name="Saída 2 7 4 5" xfId="17250" xr:uid="{A156A219-53C8-4082-BC37-E6C581CADC3F}"/>
    <cellStyle name="Saída 2 7 5" xfId="17251" xr:uid="{190C816F-4D04-4B23-B33D-E66BC4754DBE}"/>
    <cellStyle name="Saída 2 7 5 2" xfId="17252" xr:uid="{1DE03A45-F49C-4914-96D3-C1099C94AB2B}"/>
    <cellStyle name="Saída 2 7 5 2 2" xfId="17253" xr:uid="{66D2D3D1-C818-4B00-AC87-1828471E9AAF}"/>
    <cellStyle name="Saída 2 7 5 2 3" xfId="17254" xr:uid="{7E09AD08-F376-4CAF-81D0-F55275DEC1DF}"/>
    <cellStyle name="Saída 2 7 5 3" xfId="17255" xr:uid="{FDE1B9E7-24B5-49FD-9FD9-B4C2F4002057}"/>
    <cellStyle name="Saída 2 7 5 4" xfId="17256" xr:uid="{225EA652-2056-40EA-B529-E009387F773B}"/>
    <cellStyle name="Saída 2 7 6" xfId="17257" xr:uid="{5864E5EA-F9C9-4D84-9E8B-AA12464DCEFA}"/>
    <cellStyle name="Saída 2 7 6 2" xfId="17258" xr:uid="{9305332B-16D5-475A-8F6C-02D6C122BAA6}"/>
    <cellStyle name="Saída 2 7 6 2 2" xfId="17259" xr:uid="{FF29321B-C159-4B97-B9B7-DDCDAB66388A}"/>
    <cellStyle name="Saída 2 7 6 2 3" xfId="17260" xr:uid="{105C6220-EA82-4971-A40F-088B362A10AF}"/>
    <cellStyle name="Saída 2 7 6 3" xfId="17261" xr:uid="{1EB1E594-6F97-44BC-9E8E-441CAD301CC8}"/>
    <cellStyle name="Saída 2 7 6 4" xfId="17262" xr:uid="{088931DF-B5FE-4954-9CDC-D31C677FD63B}"/>
    <cellStyle name="Saída 2 7 7" xfId="17263" xr:uid="{4FD473B2-BD42-4AB7-901F-96D817041D2C}"/>
    <cellStyle name="Saída 2 7 8" xfId="17264" xr:uid="{E1D67172-16CB-4166-A6FA-4D07E659EF65}"/>
    <cellStyle name="Saída 2 8" xfId="17265" xr:uid="{76BF40D0-FD14-4E4D-9C48-357139717865}"/>
    <cellStyle name="Saída 2 8 2" xfId="17266" xr:uid="{AD443D5C-63A0-4E2B-92D8-4D628610D8BA}"/>
    <cellStyle name="Saída 2 8 2 2" xfId="17267" xr:uid="{2DF631E1-AC2B-4B32-8B50-BCA3194D1B60}"/>
    <cellStyle name="Saída 2 8 2 2 2" xfId="17268" xr:uid="{F18C69C4-6C58-4FA2-98CA-3BA8E3A32E4B}"/>
    <cellStyle name="Saída 2 8 2 2 2 2" xfId="17269" xr:uid="{D6282302-41E5-4927-AFEC-F4359374D241}"/>
    <cellStyle name="Saída 2 8 2 2 2 2 2" xfId="17270" xr:uid="{4EF480CF-7EF2-43D0-AF84-B5E127C31FC8}"/>
    <cellStyle name="Saída 2 8 2 2 2 2 3" xfId="17271" xr:uid="{D6E463A2-F42F-4762-A0E5-3C1ED19FDF48}"/>
    <cellStyle name="Saída 2 8 2 2 2 3" xfId="17272" xr:uid="{D66F3DAE-EAAE-4ED9-A2DF-8ADDC12D88B6}"/>
    <cellStyle name="Saída 2 8 2 2 2 4" xfId="17273" xr:uid="{42F99DEF-CFDC-45AC-8964-B838BFF0D527}"/>
    <cellStyle name="Saída 2 8 2 2 3" xfId="17274" xr:uid="{D5035FE2-01F6-4492-BC63-8716B0DBE1AA}"/>
    <cellStyle name="Saída 2 8 2 2 3 2" xfId="17275" xr:uid="{F9FDAEDF-2F86-41C5-8883-5D08F88642BD}"/>
    <cellStyle name="Saída 2 8 2 2 3 2 2" xfId="17276" xr:uid="{21D6D6E2-498B-453C-826B-78688CA33596}"/>
    <cellStyle name="Saída 2 8 2 2 3 2 3" xfId="17277" xr:uid="{3B294CB3-1306-4DB8-B2B0-F043A62CC4CC}"/>
    <cellStyle name="Saída 2 8 2 2 3 3" xfId="17278" xr:uid="{AC29B079-2CA4-4BEB-9A18-3B12163785F9}"/>
    <cellStyle name="Saída 2 8 2 2 3 4" xfId="17279" xr:uid="{0189D272-98AB-46FF-A92F-50530C11AA0A}"/>
    <cellStyle name="Saída 2 8 2 2 4" xfId="17280" xr:uid="{EA18C3FF-9E45-420C-AAD6-ED12E2A96519}"/>
    <cellStyle name="Saída 2 8 2 2 5" xfId="17281" xr:uid="{DCB9E6E9-52A9-457E-A8D3-D68CF5F58A1E}"/>
    <cellStyle name="Saída 2 8 2 3" xfId="17282" xr:uid="{A4641D4F-9C74-498D-B6B0-72665AC59F8D}"/>
    <cellStyle name="Saída 2 8 2 3 2" xfId="17283" xr:uid="{7ADBB8F8-DB09-476C-9679-CFAFECF336BE}"/>
    <cellStyle name="Saída 2 8 2 3 2 2" xfId="17284" xr:uid="{339A3018-F9BA-472A-891D-449E98BFEB54}"/>
    <cellStyle name="Saída 2 8 2 3 2 3" xfId="17285" xr:uid="{BCDCAA34-BE2E-4FF4-80A1-62FD32CD4549}"/>
    <cellStyle name="Saída 2 8 2 3 3" xfId="17286" xr:uid="{B15E12DE-5CAF-42E2-BE46-97943CE22DE2}"/>
    <cellStyle name="Saída 2 8 2 3 4" xfId="17287" xr:uid="{97A07ACD-9FFD-4763-A44F-0CE245DA75D0}"/>
    <cellStyle name="Saída 2 8 2 4" xfId="17288" xr:uid="{49C4ED09-9123-44C8-9B9F-859F7301E438}"/>
    <cellStyle name="Saída 2 8 2 4 2" xfId="17289" xr:uid="{74599BB2-9F1A-4DA1-832F-7196C2D0B697}"/>
    <cellStyle name="Saída 2 8 2 4 2 2" xfId="17290" xr:uid="{0A8ACD8C-954A-4BF8-82AC-78B9CDA0FA5C}"/>
    <cellStyle name="Saída 2 8 2 4 2 3" xfId="17291" xr:uid="{D88D90C3-3502-4151-9FA1-7C3D035AE8DD}"/>
    <cellStyle name="Saída 2 8 2 4 3" xfId="17292" xr:uid="{9CC3D4C8-4468-4224-AD56-3BF7BEDED47D}"/>
    <cellStyle name="Saída 2 8 2 4 4" xfId="17293" xr:uid="{655B7190-7262-46FB-8903-1A540AC81940}"/>
    <cellStyle name="Saída 2 8 2 5" xfId="17294" xr:uid="{670763B2-0566-4CEF-B71B-6642D787319F}"/>
    <cellStyle name="Saída 2 8 2 6" xfId="17295" xr:uid="{01FD9181-2094-4BF1-8F1D-CBD38EC0EDC5}"/>
    <cellStyle name="Saída 2 8 3" xfId="17296" xr:uid="{AD6B7326-1A52-4EB8-9BEA-CF0A88F45B06}"/>
    <cellStyle name="Saída 2 8 3 2" xfId="17297" xr:uid="{59BBC257-07C9-440C-B6A0-B9CAEDD4335B}"/>
    <cellStyle name="Saída 2 8 3 2 2" xfId="17298" xr:uid="{56B6795A-FB49-455C-A38B-726EA568AB0B}"/>
    <cellStyle name="Saída 2 8 3 2 2 2" xfId="17299" xr:uid="{07774F05-D816-40EF-ADD7-C608EBB30391}"/>
    <cellStyle name="Saída 2 8 3 2 2 3" xfId="17300" xr:uid="{75BE30D4-5B33-4DFF-A4F7-8CCE36666CD4}"/>
    <cellStyle name="Saída 2 8 3 2 3" xfId="17301" xr:uid="{2558F5A5-B6B9-46EA-81CC-2A9A1DA1F940}"/>
    <cellStyle name="Saída 2 8 3 2 4" xfId="17302" xr:uid="{3D72575C-89EB-407E-B2FC-2E0A911B89D9}"/>
    <cellStyle name="Saída 2 8 3 3" xfId="17303" xr:uid="{639DE585-4C8C-4CF8-B553-EBC7F2412446}"/>
    <cellStyle name="Saída 2 8 3 3 2" xfId="17304" xr:uid="{633AFF88-73A4-4423-A047-726BDDCA20BE}"/>
    <cellStyle name="Saída 2 8 3 3 2 2" xfId="17305" xr:uid="{42B7D228-92AF-47CE-8D1E-7EF2F1FD33A2}"/>
    <cellStyle name="Saída 2 8 3 3 2 3" xfId="17306" xr:uid="{D6F39799-5116-4FA6-9D6E-21772541F925}"/>
    <cellStyle name="Saída 2 8 3 3 3" xfId="17307" xr:uid="{F72A776D-1FA2-4127-853B-800E7414D0CD}"/>
    <cellStyle name="Saída 2 8 3 3 4" xfId="17308" xr:uid="{26568FBC-2813-4F3F-91D6-86C1C85D4070}"/>
    <cellStyle name="Saída 2 8 3 4" xfId="17309" xr:uid="{06FD2ACE-E32B-475F-902E-B120FA83CBFB}"/>
    <cellStyle name="Saída 2 8 3 5" xfId="17310" xr:uid="{6E67581C-C5F7-46DF-AD3A-2E38B7DAA901}"/>
    <cellStyle name="Saída 2 8 4" xfId="17311" xr:uid="{AB4387C9-89C2-48BD-8514-91053C207DD4}"/>
    <cellStyle name="Saída 2 8 4 2" xfId="17312" xr:uid="{4FE73780-D8C7-42D4-9C27-4572AC274DCD}"/>
    <cellStyle name="Saída 2 8 4 2 2" xfId="17313" xr:uid="{8D29A74F-BADB-4CF8-AC4C-4997732E1E9D}"/>
    <cellStyle name="Saída 2 8 4 2 3" xfId="17314" xr:uid="{B1A4AAC3-BFF9-4ADA-B96A-5FEB7509DD5B}"/>
    <cellStyle name="Saída 2 8 4 3" xfId="17315" xr:uid="{22E8BC9C-9864-4658-A7E8-3973B278D64F}"/>
    <cellStyle name="Saída 2 8 4 4" xfId="17316" xr:uid="{D8447E56-D1B7-44FF-849C-DD19F2AC7FEA}"/>
    <cellStyle name="Saída 2 8 5" xfId="17317" xr:uid="{D668FA1C-0B49-4EA2-A142-61C4BD7B5DF9}"/>
    <cellStyle name="Saída 2 8 5 2" xfId="17318" xr:uid="{B614180A-DB5E-475C-AEB7-B66DB919BF77}"/>
    <cellStyle name="Saída 2 8 5 2 2" xfId="17319" xr:uid="{CD8374CE-C100-4298-8D34-A1BFE8ADA660}"/>
    <cellStyle name="Saída 2 8 5 2 3" xfId="17320" xr:uid="{94BC65F5-E859-4BD7-A496-26611F738EB1}"/>
    <cellStyle name="Saída 2 8 5 3" xfId="17321" xr:uid="{21586008-9F96-424A-8A3F-B6B1D633A55E}"/>
    <cellStyle name="Saída 2 8 5 4" xfId="17322" xr:uid="{CF4CF317-6C3A-4F21-AD8E-472F4C572253}"/>
    <cellStyle name="Saída 2 8 6" xfId="17323" xr:uid="{A08D9429-95FF-4828-BE17-EA3139B1EEF9}"/>
    <cellStyle name="Saída 2 8 7" xfId="17324" xr:uid="{1D1E2682-FB3C-41C0-B6DD-A7B154889954}"/>
    <cellStyle name="Saída 2 9" xfId="17325" xr:uid="{ADDABE32-E696-4C76-AD0A-F1D5336C6D1D}"/>
    <cellStyle name="Saída 2 9 2" xfId="17326" xr:uid="{9D053028-3293-43DD-AF45-2E3904ECF1F6}"/>
    <cellStyle name="Saída 2 9 2 2" xfId="17327" xr:uid="{07701A24-0ECE-4E73-9C34-2F629CF666A7}"/>
    <cellStyle name="Saída 2 9 2 2 2" xfId="17328" xr:uid="{A20BA097-4457-4C0B-A263-C7F29D8830A2}"/>
    <cellStyle name="Saída 2 9 2 2 2 2" xfId="17329" xr:uid="{E2F1896B-9D5E-471F-8285-FC579BBB12F7}"/>
    <cellStyle name="Saída 2 9 2 2 2 3" xfId="17330" xr:uid="{51A3B345-B84F-4184-80E8-E1FCB9EFA3AA}"/>
    <cellStyle name="Saída 2 9 2 2 3" xfId="17331" xr:uid="{DC8040BE-09A7-4385-90E5-461F4DCE3A1F}"/>
    <cellStyle name="Saída 2 9 2 2 4" xfId="17332" xr:uid="{19A6C5B4-9961-4FF6-90CA-C28688903B5A}"/>
    <cellStyle name="Saída 2 9 2 3" xfId="17333" xr:uid="{76D737FB-ABF2-42F0-B03C-A08A3F53D6DC}"/>
    <cellStyle name="Saída 2 9 2 3 2" xfId="17334" xr:uid="{6677C2DF-4657-4C94-B809-74A837722843}"/>
    <cellStyle name="Saída 2 9 2 3 2 2" xfId="17335" xr:uid="{8A946E97-8769-4612-A0B8-BEEB2EF90147}"/>
    <cellStyle name="Saída 2 9 2 3 2 3" xfId="17336" xr:uid="{8AB65BF8-6C2B-46A4-AC54-C630A7D7D464}"/>
    <cellStyle name="Saída 2 9 2 3 3" xfId="17337" xr:uid="{B9C015E6-486D-49B0-A505-EB8587B7F4AE}"/>
    <cellStyle name="Saída 2 9 2 3 4" xfId="17338" xr:uid="{956B5245-4E3B-4855-94DE-BDB07AFC47CB}"/>
    <cellStyle name="Saída 2 9 2 4" xfId="17339" xr:uid="{8376CB1B-4536-4431-887F-EA2192514AE9}"/>
    <cellStyle name="Saída 2 9 2 5" xfId="17340" xr:uid="{96D40772-8E60-4913-8EA4-4585C018971F}"/>
    <cellStyle name="Saída 2 9 3" xfId="17341" xr:uid="{A31F80B0-5F23-4087-970B-8C0F056A23C2}"/>
    <cellStyle name="Saída 2 9 3 2" xfId="17342" xr:uid="{222419B7-C939-4415-9258-1584F779130E}"/>
    <cellStyle name="Saída 2 9 3 2 2" xfId="17343" xr:uid="{166BB7F0-2CB3-44BB-9727-51C1D0BEEBC7}"/>
    <cellStyle name="Saída 2 9 3 2 3" xfId="17344" xr:uid="{9B2F6A25-0769-4A72-AC06-4324B75231AB}"/>
    <cellStyle name="Saída 2 9 3 3" xfId="17345" xr:uid="{D73BA35E-3D6C-410E-9EB8-77E05D7E40DB}"/>
    <cellStyle name="Saída 2 9 3 4" xfId="17346" xr:uid="{64CF81EC-DB91-48AA-A88C-EE3E01D4D44A}"/>
    <cellStyle name="Saída 2 9 4" xfId="17347" xr:uid="{7834BD30-632A-4206-964F-EB2552816F76}"/>
    <cellStyle name="Saída 2 9 4 2" xfId="17348" xr:uid="{5DB886DD-FA02-460C-93C0-26EF423B2EF5}"/>
    <cellStyle name="Saída 2 9 4 2 2" xfId="17349" xr:uid="{3C66E035-7967-431A-8576-89EF35BD48EE}"/>
    <cellStyle name="Saída 2 9 4 2 3" xfId="17350" xr:uid="{B4106B70-2566-4D99-9CBD-1630DBB176CD}"/>
    <cellStyle name="Saída 2 9 4 3" xfId="17351" xr:uid="{6A0C9014-8F65-44D3-B0BC-391936E9D9A6}"/>
    <cellStyle name="Saída 2 9 4 4" xfId="17352" xr:uid="{E8CEF0D2-DB58-403B-ABAA-9C50EBE1348A}"/>
    <cellStyle name="Saída 2 9 5" xfId="17353" xr:uid="{C6A7CF01-10CA-4A25-AED0-C172BBCB8E04}"/>
    <cellStyle name="Saída 2 9 6" xfId="17354" xr:uid="{AC512E76-346C-4251-85A0-F9E588F6F826}"/>
    <cellStyle name="Saída 2_Plan2" xfId="17355" xr:uid="{2F66AEF6-6C9A-405F-A256-0F13BA56B5CC}"/>
    <cellStyle name="Saída 3" xfId="17356" xr:uid="{5084B6C0-ED66-4479-8977-0D09F04F6E63}"/>
    <cellStyle name="Saída 3 2" xfId="17357" xr:uid="{6FBC79D4-4F2C-4534-B9C2-01A32F131C63}"/>
    <cellStyle name="Saída 3 2 2" xfId="17358" xr:uid="{B074C01E-EF6B-4622-BA3A-CB3FA78B1ED4}"/>
    <cellStyle name="Saída 3 2 2 2" xfId="17359" xr:uid="{B65C63CD-7758-43D2-80A6-EB9593E78305}"/>
    <cellStyle name="Saída 3 2 2 2 2" xfId="17360" xr:uid="{A91060F2-AD13-47B1-896D-724868A4F313}"/>
    <cellStyle name="Saída 3 2 2 2 2 2" xfId="17361" xr:uid="{0379C11B-9B23-474C-85FF-8D7EE47594D4}"/>
    <cellStyle name="Saída 3 2 2 2 2 2 2" xfId="17362" xr:uid="{25DFF838-BC29-41F3-86D8-98338E3B06DE}"/>
    <cellStyle name="Saída 3 2 2 2 2 2 2 2" xfId="17363" xr:uid="{FF855ACB-B6BA-4324-880D-45B0CA59E3DB}"/>
    <cellStyle name="Saída 3 2 2 2 2 2 2 2 2" xfId="17364" xr:uid="{27932D27-6C66-463C-8D02-D0ED98E0CFC7}"/>
    <cellStyle name="Saída 3 2 2 2 2 2 2 2 3" xfId="17365" xr:uid="{6135FCFB-26B3-44EA-8754-50102A604A3A}"/>
    <cellStyle name="Saída 3 2 2 2 2 2 2 3" xfId="17366" xr:uid="{270F2ECF-5510-4357-ACF8-95915864F342}"/>
    <cellStyle name="Saída 3 2 2 2 2 2 2 4" xfId="17367" xr:uid="{139C565C-BC3D-4745-B2D3-A7E047535E0F}"/>
    <cellStyle name="Saída 3 2 2 2 2 2 3" xfId="17368" xr:uid="{40A0AFE5-000A-4316-BA33-3AA8E7A98213}"/>
    <cellStyle name="Saída 3 2 2 2 2 2 3 2" xfId="17369" xr:uid="{65927A05-B096-40E4-85A1-6CEA92E5344D}"/>
    <cellStyle name="Saída 3 2 2 2 2 2 3 2 2" xfId="17370" xr:uid="{B94F1667-364C-4ECB-973F-7AF32148113C}"/>
    <cellStyle name="Saída 3 2 2 2 2 2 3 2 3" xfId="17371" xr:uid="{6D9D93FC-D371-4EA9-8022-D8BAB30FA577}"/>
    <cellStyle name="Saída 3 2 2 2 2 2 3 3" xfId="17372" xr:uid="{BFFD6297-8E0E-4160-AB62-BBF934A88B68}"/>
    <cellStyle name="Saída 3 2 2 2 2 2 3 4" xfId="17373" xr:uid="{33FCE520-B02B-4F58-A00D-A30718908715}"/>
    <cellStyle name="Saída 3 2 2 2 2 2 4" xfId="17374" xr:uid="{7FAAD580-6A84-4C79-8DD1-6984C50B0825}"/>
    <cellStyle name="Saída 3 2 2 2 2 2 5" xfId="17375" xr:uid="{44CB69C2-AC08-4C82-A046-8C7D2794FAC0}"/>
    <cellStyle name="Saída 3 2 2 2 2 3" xfId="17376" xr:uid="{483EB2AB-EFD1-422E-B759-F952FEF40DB7}"/>
    <cellStyle name="Saída 3 2 2 2 2 3 2" xfId="17377" xr:uid="{CAD14E0B-73E9-4475-A7BC-B129B41DE086}"/>
    <cellStyle name="Saída 3 2 2 2 2 3 2 2" xfId="17378" xr:uid="{D9D3F223-9C1F-42E1-BEDB-11853096A18B}"/>
    <cellStyle name="Saída 3 2 2 2 2 3 2 3" xfId="17379" xr:uid="{08088099-CABE-41FA-B18A-3D328F8DA1AD}"/>
    <cellStyle name="Saída 3 2 2 2 2 3 3" xfId="17380" xr:uid="{2CD69178-6AE6-4176-94FE-7F5D0C01C917}"/>
    <cellStyle name="Saída 3 2 2 2 2 3 4" xfId="17381" xr:uid="{5027CCCE-A581-4CCA-89E8-02C740B3E61F}"/>
    <cellStyle name="Saída 3 2 2 2 2 4" xfId="17382" xr:uid="{2E9DC3C8-A0E3-442E-9CA8-0592E6E6EA84}"/>
    <cellStyle name="Saída 3 2 2 2 2 4 2" xfId="17383" xr:uid="{AFDAE754-69DE-4E2B-B14B-6E597D4E1AE3}"/>
    <cellStyle name="Saída 3 2 2 2 2 4 2 2" xfId="17384" xr:uid="{F4089676-1B47-4E47-86D6-C1B38A7EB257}"/>
    <cellStyle name="Saída 3 2 2 2 2 4 2 3" xfId="17385" xr:uid="{C66770E9-51D8-44E1-B626-E9AE5D5EE211}"/>
    <cellStyle name="Saída 3 2 2 2 2 4 3" xfId="17386" xr:uid="{EF168666-1CAF-4F45-91E5-DC06F655BCCA}"/>
    <cellStyle name="Saída 3 2 2 2 2 4 4" xfId="17387" xr:uid="{D315967B-0DC8-4E05-A240-252610249348}"/>
    <cellStyle name="Saída 3 2 2 2 2 5" xfId="17388" xr:uid="{922E9FA5-3C0D-450F-A271-0AD53EEF1A20}"/>
    <cellStyle name="Saída 3 2 2 2 2 6" xfId="17389" xr:uid="{93EC9460-72EF-40B7-9178-B8FFC0E87FB4}"/>
    <cellStyle name="Saída 3 2 2 2 3" xfId="17390" xr:uid="{15A4EE42-0DD3-4569-875E-71D521F512EB}"/>
    <cellStyle name="Saída 3 2 2 2 3 2" xfId="17391" xr:uid="{1B4003F8-BDE6-4CED-AE90-2FD09E8B3AFF}"/>
    <cellStyle name="Saída 3 2 2 2 3 2 2" xfId="17392" xr:uid="{DF87A69A-47EB-4469-8153-309C014F1BC4}"/>
    <cellStyle name="Saída 3 2 2 2 3 2 2 2" xfId="17393" xr:uid="{BFD9064A-BC14-4A62-A083-6148FB3AF55A}"/>
    <cellStyle name="Saída 3 2 2 2 3 2 2 3" xfId="17394" xr:uid="{56368CC5-18DC-4541-B5B8-BD6FA358981C}"/>
    <cellStyle name="Saída 3 2 2 2 3 2 3" xfId="17395" xr:uid="{5D746615-509F-44D8-BDED-C2F76135BC7B}"/>
    <cellStyle name="Saída 3 2 2 2 3 2 4" xfId="17396" xr:uid="{EA237B00-26CF-46ED-8C18-5FB3EFEDE717}"/>
    <cellStyle name="Saída 3 2 2 2 3 3" xfId="17397" xr:uid="{0B72F1E6-58F3-409B-9989-F1F9D8BC9514}"/>
    <cellStyle name="Saída 3 2 2 2 3 3 2" xfId="17398" xr:uid="{BD4D28AB-22A7-4E4B-A34D-AE04B96BBBAC}"/>
    <cellStyle name="Saída 3 2 2 2 3 3 2 2" xfId="17399" xr:uid="{6D69D15D-880F-43D7-8136-2BCF4B88A9E4}"/>
    <cellStyle name="Saída 3 2 2 2 3 3 2 3" xfId="17400" xr:uid="{A198B417-6415-4E35-934B-FAF4D5BFFB8B}"/>
    <cellStyle name="Saída 3 2 2 2 3 3 3" xfId="17401" xr:uid="{468C1725-2EEA-4F4A-9BB5-E1ACA2D48326}"/>
    <cellStyle name="Saída 3 2 2 2 3 3 4" xfId="17402" xr:uid="{F3306E66-CCF5-4E43-B157-C51B2F0FF086}"/>
    <cellStyle name="Saída 3 2 2 2 3 4" xfId="17403" xr:uid="{DFCF998E-5FD5-4AF0-A2D3-D85B3E8A6A38}"/>
    <cellStyle name="Saída 3 2 2 2 3 5" xfId="17404" xr:uid="{8B5A6451-D8AB-4A4D-A5D7-AC69BCEE64C3}"/>
    <cellStyle name="Saída 3 2 2 2 4" xfId="17405" xr:uid="{6FD0CD90-5D75-4B9B-9CD7-2EA9EBD4D313}"/>
    <cellStyle name="Saída 3 2 2 2 4 2" xfId="17406" xr:uid="{EA340358-AEEB-403C-A1B1-DFC04771BD64}"/>
    <cellStyle name="Saída 3 2 2 2 4 2 2" xfId="17407" xr:uid="{DFE0FCDD-F9BE-4BEB-987C-B82BDE7DC0CD}"/>
    <cellStyle name="Saída 3 2 2 2 4 2 3" xfId="17408" xr:uid="{A1DD5913-DBEC-40A3-BB18-C434182062D1}"/>
    <cellStyle name="Saída 3 2 2 2 4 3" xfId="17409" xr:uid="{C4FB7287-BFD6-410D-AFBA-E533293EF06F}"/>
    <cellStyle name="Saída 3 2 2 2 4 4" xfId="17410" xr:uid="{2C49C963-1941-4483-8D33-7CC6F56FA699}"/>
    <cellStyle name="Saída 3 2 2 2 5" xfId="17411" xr:uid="{6A5B5D43-6CE2-4CAE-81E7-6C348863E5B0}"/>
    <cellStyle name="Saída 3 2 2 2 5 2" xfId="17412" xr:uid="{C13F5FA3-E506-4B92-8BDB-4E1485002824}"/>
    <cellStyle name="Saída 3 2 2 2 5 2 2" xfId="17413" xr:uid="{3F4D5C56-1B64-4306-BEC3-7D3878E2A8B6}"/>
    <cellStyle name="Saída 3 2 2 2 5 2 3" xfId="17414" xr:uid="{26E378ED-1BCD-4082-BA4A-420FAB750758}"/>
    <cellStyle name="Saída 3 2 2 2 5 3" xfId="17415" xr:uid="{F3DE1290-AD41-4DD8-93B9-605422338033}"/>
    <cellStyle name="Saída 3 2 2 2 5 4" xfId="17416" xr:uid="{7F327E2B-3E48-4573-97A6-CD8FF7035823}"/>
    <cellStyle name="Saída 3 2 2 2 6" xfId="17417" xr:uid="{EA0DEE34-F81B-43E4-9E1A-F329284255DA}"/>
    <cellStyle name="Saída 3 2 2 2 7" xfId="17418" xr:uid="{C00BFAAB-549F-4340-953D-31DC20C3BD75}"/>
    <cellStyle name="Saída 3 2 2 3" xfId="17419" xr:uid="{9DFE35EA-8F44-4DC5-970F-45ADF21047B8}"/>
    <cellStyle name="Saída 3 2 2 3 2" xfId="17420" xr:uid="{1E62D240-DD44-4FDF-AB92-AFD837B69925}"/>
    <cellStyle name="Saída 3 2 2 3 2 2" xfId="17421" xr:uid="{FF4BA93D-E20B-4E44-AE1B-B0B3A3BE95E3}"/>
    <cellStyle name="Saída 3 2 2 3 2 2 2" xfId="17422" xr:uid="{0D4EDBB5-F7C7-4AE1-B058-A4DD9C392321}"/>
    <cellStyle name="Saída 3 2 2 3 2 2 2 2" xfId="17423" xr:uid="{4CCEB956-BD62-4B09-BE57-A32C395A7BD9}"/>
    <cellStyle name="Saída 3 2 2 3 2 2 2 3" xfId="17424" xr:uid="{1E76B367-E26B-4C1B-B60E-CE86D65193A5}"/>
    <cellStyle name="Saída 3 2 2 3 2 2 3" xfId="17425" xr:uid="{1A5A75A1-00DE-4B2E-97B4-7A82A3BA9343}"/>
    <cellStyle name="Saída 3 2 2 3 2 2 4" xfId="17426" xr:uid="{39B877CB-0E84-472A-88A2-BEA85EA2A917}"/>
    <cellStyle name="Saída 3 2 2 3 2 3" xfId="17427" xr:uid="{B0CC9B89-5A19-46F3-8584-1EC311F95866}"/>
    <cellStyle name="Saída 3 2 2 3 2 3 2" xfId="17428" xr:uid="{9E86E93E-6BCA-4683-9BAB-AFF7FE88C954}"/>
    <cellStyle name="Saída 3 2 2 3 2 3 2 2" xfId="17429" xr:uid="{0444F702-2A91-4B64-8494-0E83F787B30C}"/>
    <cellStyle name="Saída 3 2 2 3 2 3 2 3" xfId="17430" xr:uid="{69BFC67A-642A-43E0-AA30-DC2445689DA0}"/>
    <cellStyle name="Saída 3 2 2 3 2 3 3" xfId="17431" xr:uid="{5DA236CD-2DE5-4008-9CA5-10D658B53E28}"/>
    <cellStyle name="Saída 3 2 2 3 2 3 4" xfId="17432" xr:uid="{AF1A86DD-4F41-4628-BE92-8196573E74DD}"/>
    <cellStyle name="Saída 3 2 2 3 2 4" xfId="17433" xr:uid="{1A58C69B-2B5F-42BB-BD96-839B350F72ED}"/>
    <cellStyle name="Saída 3 2 2 3 2 5" xfId="17434" xr:uid="{16441C88-6A56-4880-88B9-1AEE2B58264B}"/>
    <cellStyle name="Saída 3 2 2 3 3" xfId="17435" xr:uid="{BC8C818B-CBDD-4A8B-A506-B55737FB4CCA}"/>
    <cellStyle name="Saída 3 2 2 3 3 2" xfId="17436" xr:uid="{5ED28AB2-15A7-4435-A436-9797265A07E7}"/>
    <cellStyle name="Saída 3 2 2 3 3 2 2" xfId="17437" xr:uid="{5B5199C5-51A3-442B-8226-BA5BA5F495C9}"/>
    <cellStyle name="Saída 3 2 2 3 3 2 3" xfId="17438" xr:uid="{EDFE7ED5-5449-445B-9014-E99976787C45}"/>
    <cellStyle name="Saída 3 2 2 3 3 3" xfId="17439" xr:uid="{F19E04DF-8244-4FE2-8834-0527A4E2BA9F}"/>
    <cellStyle name="Saída 3 2 2 3 3 4" xfId="17440" xr:uid="{621FE0DB-9554-4D4A-A659-E1C83E847F2C}"/>
    <cellStyle name="Saída 3 2 2 3 4" xfId="17441" xr:uid="{55AC599C-2B18-4334-ABB6-5D8FD559D8D3}"/>
    <cellStyle name="Saída 3 2 2 3 4 2" xfId="17442" xr:uid="{E73FED0C-409E-4660-B15F-BD35831F0F49}"/>
    <cellStyle name="Saída 3 2 2 3 4 2 2" xfId="17443" xr:uid="{67936792-9EEC-4909-A973-9FB6BBA13EF1}"/>
    <cellStyle name="Saída 3 2 2 3 4 2 3" xfId="17444" xr:uid="{FE3162D7-2AFB-4CD7-A93E-AFE284773F7D}"/>
    <cellStyle name="Saída 3 2 2 3 4 3" xfId="17445" xr:uid="{768C1372-2518-4077-B036-F099D986DD47}"/>
    <cellStyle name="Saída 3 2 2 3 4 4" xfId="17446" xr:uid="{A36D2378-2533-46E1-A503-9C8A7DC4C6F6}"/>
    <cellStyle name="Saída 3 2 2 3 5" xfId="17447" xr:uid="{156A3D08-FEF1-470C-A46E-8B39853FE6A9}"/>
    <cellStyle name="Saída 3 2 2 3 6" xfId="17448" xr:uid="{FB0A3451-F992-48A1-B585-C971DE88D88B}"/>
    <cellStyle name="Saída 3 2 2 4" xfId="17449" xr:uid="{12088AC4-0C37-4851-8580-CB2C9A5A4AC5}"/>
    <cellStyle name="Saída 3 2 2 4 2" xfId="17450" xr:uid="{1D8237E6-9ECD-4E09-A594-17BB6F748A3B}"/>
    <cellStyle name="Saída 3 2 2 4 2 2" xfId="17451" xr:uid="{F6D6E61D-6B32-457E-B504-A98B83E2BFA6}"/>
    <cellStyle name="Saída 3 2 2 4 2 2 2" xfId="17452" xr:uid="{770C168B-8B3C-4A47-A37E-B83A3E632E94}"/>
    <cellStyle name="Saída 3 2 2 4 2 2 3" xfId="17453" xr:uid="{467ED39C-932A-4C68-99B2-3F803C28D187}"/>
    <cellStyle name="Saída 3 2 2 4 2 3" xfId="17454" xr:uid="{4B5E7A2A-7870-4E6D-B30C-B363CA9750DF}"/>
    <cellStyle name="Saída 3 2 2 4 2 4" xfId="17455" xr:uid="{52716B6A-8992-414C-A1D1-AC4869BCA52D}"/>
    <cellStyle name="Saída 3 2 2 4 3" xfId="17456" xr:uid="{77862FE4-E625-4498-97BD-6971C0F3763F}"/>
    <cellStyle name="Saída 3 2 2 4 3 2" xfId="17457" xr:uid="{3786B292-3C3C-450C-8DD6-B230BBBB1F01}"/>
    <cellStyle name="Saída 3 2 2 4 3 2 2" xfId="17458" xr:uid="{B53FA54B-3D79-480B-80B1-F84D57D52CC0}"/>
    <cellStyle name="Saída 3 2 2 4 3 2 3" xfId="17459" xr:uid="{94A20933-6F89-4D27-8502-F2413BF219AE}"/>
    <cellStyle name="Saída 3 2 2 4 3 3" xfId="17460" xr:uid="{9CDF5449-CAAB-4625-B1F7-8A6335DAAA34}"/>
    <cellStyle name="Saída 3 2 2 4 3 4" xfId="17461" xr:uid="{6EC0F1B2-3646-41D6-A67E-189D2C355A62}"/>
    <cellStyle name="Saída 3 2 2 4 4" xfId="17462" xr:uid="{F1CD4D42-3E90-445C-BB1D-DE25EAF8EF20}"/>
    <cellStyle name="Saída 3 2 2 4 5" xfId="17463" xr:uid="{14F0EBA7-86E2-4100-B792-850D1921FB64}"/>
    <cellStyle name="Saída 3 2 2 5" xfId="17464" xr:uid="{A51B6FF4-7854-4C40-90DA-971916BCC05F}"/>
    <cellStyle name="Saída 3 2 2 5 2" xfId="17465" xr:uid="{66914919-4B1C-460D-A970-40DFA6F6F1D4}"/>
    <cellStyle name="Saída 3 2 2 5 2 2" xfId="17466" xr:uid="{F3AF8483-C01F-4E25-9940-312ED78E3BCC}"/>
    <cellStyle name="Saída 3 2 2 5 2 3" xfId="17467" xr:uid="{EF69F810-EB62-4623-B583-EDAED749DE4D}"/>
    <cellStyle name="Saída 3 2 2 5 3" xfId="17468" xr:uid="{B74F1F96-92E6-4DE9-BEDB-B65F83F0D7B6}"/>
    <cellStyle name="Saída 3 2 2 5 4" xfId="17469" xr:uid="{0DE26799-7423-484F-8849-B1F02BFE9F5A}"/>
    <cellStyle name="Saída 3 2 2 6" xfId="17470" xr:uid="{A7DFC7CA-DD8A-4ADC-A4AF-0CE40D90069A}"/>
    <cellStyle name="Saída 3 2 2 6 2" xfId="17471" xr:uid="{49EFF0FC-C4E0-438A-BF68-02ED746AA1C5}"/>
    <cellStyle name="Saída 3 2 2 6 2 2" xfId="17472" xr:uid="{E608218A-F030-45A2-A765-53016499670E}"/>
    <cellStyle name="Saída 3 2 2 6 2 3" xfId="17473" xr:uid="{0A7BDC23-151F-4E9B-8500-48B2338833D3}"/>
    <cellStyle name="Saída 3 2 2 6 3" xfId="17474" xr:uid="{3F2DDA3A-8357-4109-9EED-C19BDCED1969}"/>
    <cellStyle name="Saída 3 2 2 6 4" xfId="17475" xr:uid="{58CF497E-96F2-462A-B1EB-4846B84E7AB3}"/>
    <cellStyle name="Saída 3 2 2 7" xfId="17476" xr:uid="{40B149FD-DF75-47AF-ABC0-C62A884E51A4}"/>
    <cellStyle name="Saída 3 2 2 8" xfId="17477" xr:uid="{D67F9E9E-5223-4206-8AA0-BD4343307796}"/>
    <cellStyle name="Saída 3 2 3" xfId="17478" xr:uid="{98B733E7-F305-4307-A960-CF824A00A67C}"/>
    <cellStyle name="Saída 3 2 3 2" xfId="17479" xr:uid="{1B9FEA8D-7EAD-4F43-B78D-D817B7F909F0}"/>
    <cellStyle name="Saída 3 2 3 2 2" xfId="17480" xr:uid="{4A767FC7-DC01-4768-98F6-35D918679222}"/>
    <cellStyle name="Saída 3 2 3 2 2 2" xfId="17481" xr:uid="{846CD064-A191-4222-92C1-C28679F41C52}"/>
    <cellStyle name="Saída 3 2 3 2 2 2 2" xfId="17482" xr:uid="{437654CD-8A7D-4D77-BE7B-59CE4914AEA7}"/>
    <cellStyle name="Saída 3 2 3 2 2 2 2 2" xfId="17483" xr:uid="{F8FDD994-4EDF-4B57-8377-476F72D5BDF6}"/>
    <cellStyle name="Saída 3 2 3 2 2 2 2 3" xfId="17484" xr:uid="{10B3C23B-463E-47FF-AC6A-E2700E8F739D}"/>
    <cellStyle name="Saída 3 2 3 2 2 2 3" xfId="17485" xr:uid="{9A8E48EB-4237-4976-BD8E-7A6E3E40CDE7}"/>
    <cellStyle name="Saída 3 2 3 2 2 2 4" xfId="17486" xr:uid="{42FC169B-0737-472A-B0AA-1332E04C95B6}"/>
    <cellStyle name="Saída 3 2 3 2 2 3" xfId="17487" xr:uid="{13FCAF72-72F1-48E8-ADA1-4610656F917D}"/>
    <cellStyle name="Saída 3 2 3 2 2 3 2" xfId="17488" xr:uid="{46D896C6-6EF8-40A2-8B7D-BCBD8419D688}"/>
    <cellStyle name="Saída 3 2 3 2 2 3 2 2" xfId="17489" xr:uid="{0EAA225E-3798-47E2-914E-260B8A57F8DA}"/>
    <cellStyle name="Saída 3 2 3 2 2 3 2 3" xfId="17490" xr:uid="{2E3D9E08-60A7-4593-9D86-7FDAF656DD07}"/>
    <cellStyle name="Saída 3 2 3 2 2 3 3" xfId="17491" xr:uid="{8A146D84-430C-409A-AC34-F68E6D22C3D8}"/>
    <cellStyle name="Saída 3 2 3 2 2 3 4" xfId="17492" xr:uid="{CB34D5CF-845D-44DA-9E2C-D7519A14CBB8}"/>
    <cellStyle name="Saída 3 2 3 2 2 4" xfId="17493" xr:uid="{5E172C26-1308-44A2-8D67-0859647A8774}"/>
    <cellStyle name="Saída 3 2 3 2 2 5" xfId="17494" xr:uid="{02396B6C-D3CC-49A3-9A03-73BC73EAC7C0}"/>
    <cellStyle name="Saída 3 2 3 2 3" xfId="17495" xr:uid="{36BE7970-223E-402E-A106-DA4EEB4C37D0}"/>
    <cellStyle name="Saída 3 2 3 2 3 2" xfId="17496" xr:uid="{C5A836F8-617A-41A6-89F7-41A18AC63C96}"/>
    <cellStyle name="Saída 3 2 3 2 3 2 2" xfId="17497" xr:uid="{47ACC905-13F8-481D-8F20-ED0D2F8CE51A}"/>
    <cellStyle name="Saída 3 2 3 2 3 2 3" xfId="17498" xr:uid="{165845ED-AA2D-4F85-A879-B5B4249FD540}"/>
    <cellStyle name="Saída 3 2 3 2 3 3" xfId="17499" xr:uid="{AD38985A-9979-426C-A49A-9963597A1837}"/>
    <cellStyle name="Saída 3 2 3 2 3 4" xfId="17500" xr:uid="{DB9EFE91-4444-4937-B5B5-E0A89FAEFF9A}"/>
    <cellStyle name="Saída 3 2 3 2 4" xfId="17501" xr:uid="{551054FC-7295-42DF-96A2-7D5DCF6A10E6}"/>
    <cellStyle name="Saída 3 2 3 2 4 2" xfId="17502" xr:uid="{80C9BF3F-84D9-476C-9B70-AB38762165C0}"/>
    <cellStyle name="Saída 3 2 3 2 4 2 2" xfId="17503" xr:uid="{57898CB8-0ADE-45F0-8ACE-2BA61FA6B2E9}"/>
    <cellStyle name="Saída 3 2 3 2 4 2 3" xfId="17504" xr:uid="{127AC0A9-B5B1-447B-ABFE-E2FDC00A027E}"/>
    <cellStyle name="Saída 3 2 3 2 4 3" xfId="17505" xr:uid="{435C743A-D49C-42F6-B22B-FFC89D96A613}"/>
    <cellStyle name="Saída 3 2 3 2 4 4" xfId="17506" xr:uid="{F62F7AA3-170D-4E9D-8393-14135797B28F}"/>
    <cellStyle name="Saída 3 2 3 2 5" xfId="17507" xr:uid="{1DF02224-349F-4431-A7D1-0F698E97B590}"/>
    <cellStyle name="Saída 3 2 3 2 6" xfId="17508" xr:uid="{756A461A-A0F3-4516-B306-1CF6F691D1B1}"/>
    <cellStyle name="Saída 3 2 3 3" xfId="17509" xr:uid="{7242A387-E3DC-46A8-88F7-6FEFFFE71DD6}"/>
    <cellStyle name="Saída 3 2 3 3 2" xfId="17510" xr:uid="{B3537851-F646-4FE0-BBC8-DE3F501CA215}"/>
    <cellStyle name="Saída 3 2 3 3 2 2" xfId="17511" xr:uid="{3519FD68-C59F-41EF-BCF8-AD2140AE6EC8}"/>
    <cellStyle name="Saída 3 2 3 3 2 2 2" xfId="17512" xr:uid="{C225260A-3DC6-477E-8502-7E95581DFABD}"/>
    <cellStyle name="Saída 3 2 3 3 2 2 3" xfId="17513" xr:uid="{C6867299-B209-4747-A14B-DE3AAFF2BB6A}"/>
    <cellStyle name="Saída 3 2 3 3 2 3" xfId="17514" xr:uid="{3015703E-73AE-4A07-AB70-FFD13F787CF5}"/>
    <cellStyle name="Saída 3 2 3 3 2 4" xfId="17515" xr:uid="{15B0CDD9-FB88-4F5B-A0C3-BAB07F5A3142}"/>
    <cellStyle name="Saída 3 2 3 3 3" xfId="17516" xr:uid="{8A99613E-C8F7-4DCA-B58C-C0C5F13162EE}"/>
    <cellStyle name="Saída 3 2 3 3 3 2" xfId="17517" xr:uid="{DFC068E5-3737-4495-A38C-B86A6EAC7EF3}"/>
    <cellStyle name="Saída 3 2 3 3 3 2 2" xfId="17518" xr:uid="{46CC9A84-F05D-4354-8011-5A7954C8E0C8}"/>
    <cellStyle name="Saída 3 2 3 3 3 2 3" xfId="17519" xr:uid="{D8998DC7-FCC2-4556-836B-69273B17215C}"/>
    <cellStyle name="Saída 3 2 3 3 3 3" xfId="17520" xr:uid="{FE452679-D43B-4F91-AC6A-AA2A1DA90E6A}"/>
    <cellStyle name="Saída 3 2 3 3 3 4" xfId="17521" xr:uid="{CEB8F800-AD8A-46DD-AFD8-5E6F64F4878E}"/>
    <cellStyle name="Saída 3 2 3 3 4" xfId="17522" xr:uid="{D7691BD6-98F6-4588-BF2B-BDC2DFCB2093}"/>
    <cellStyle name="Saída 3 2 3 3 5" xfId="17523" xr:uid="{0BA70193-B438-4ADA-9F05-60C9134C65A3}"/>
    <cellStyle name="Saída 3 2 3 4" xfId="17524" xr:uid="{1F2B5183-9A97-4B3E-8384-63C5F3650C8A}"/>
    <cellStyle name="Saída 3 2 3 4 2" xfId="17525" xr:uid="{791DC3CD-6D62-4130-B7B0-4758AC593731}"/>
    <cellStyle name="Saída 3 2 3 4 2 2" xfId="17526" xr:uid="{6E0427CD-FDE9-4C7E-B57D-B10D765D77B3}"/>
    <cellStyle name="Saída 3 2 3 4 2 3" xfId="17527" xr:uid="{CF5383FD-7A37-41A0-BCCD-1BB2750A2497}"/>
    <cellStyle name="Saída 3 2 3 4 3" xfId="17528" xr:uid="{8423F474-33F6-4287-B790-964666CB12E3}"/>
    <cellStyle name="Saída 3 2 3 4 4" xfId="17529" xr:uid="{28CB47B8-2423-48F0-B9B0-EFE1FEF0486E}"/>
    <cellStyle name="Saída 3 2 3 5" xfId="17530" xr:uid="{6EDACECF-D83F-4D25-A643-60A15D7DF9FE}"/>
    <cellStyle name="Saída 3 2 3 5 2" xfId="17531" xr:uid="{73DCB51D-FACF-44FA-BC90-0FE26AF9E23E}"/>
    <cellStyle name="Saída 3 2 3 5 2 2" xfId="17532" xr:uid="{8ABD9C95-8B96-4616-A170-0D51BD521D34}"/>
    <cellStyle name="Saída 3 2 3 5 2 3" xfId="17533" xr:uid="{33B3E886-975D-446C-9BA0-F854E6D3E9E9}"/>
    <cellStyle name="Saída 3 2 3 5 3" xfId="17534" xr:uid="{F8440596-1FC7-479F-99B6-805968F95FCA}"/>
    <cellStyle name="Saída 3 2 3 5 4" xfId="17535" xr:uid="{85AB5E0E-1B8F-4CF7-995A-973BC8DBB651}"/>
    <cellStyle name="Saída 3 2 3 6" xfId="17536" xr:uid="{186BD526-43D4-4DF1-B2D9-F7A4EE42E827}"/>
    <cellStyle name="Saída 3 2 3 7" xfId="17537" xr:uid="{0D9AE7B5-9080-4B91-B7A9-5BC508473223}"/>
    <cellStyle name="Saída 3 2 4" xfId="17538" xr:uid="{3B40ED72-8BCC-4FF5-8864-1A725162D765}"/>
    <cellStyle name="Saída 3 2 4 2" xfId="17539" xr:uid="{7A059BF4-2E97-433F-959C-4AF6DA5745E5}"/>
    <cellStyle name="Saída 3 2 4 2 2" xfId="17540" xr:uid="{1D623463-E01A-4B58-B2C9-63E51863B55D}"/>
    <cellStyle name="Saída 3 2 4 2 2 2" xfId="17541" xr:uid="{352884E8-F685-43B5-AA17-8CFB7C4E05E5}"/>
    <cellStyle name="Saída 3 2 4 2 2 2 2" xfId="17542" xr:uid="{F6933967-2C6D-4610-9D5A-521C5EE3E9F5}"/>
    <cellStyle name="Saída 3 2 4 2 2 2 3" xfId="17543" xr:uid="{AB88E83C-6C9F-4A56-8FF8-869A18F104BF}"/>
    <cellStyle name="Saída 3 2 4 2 2 3" xfId="17544" xr:uid="{7CEC5CEE-570B-4A25-8C42-64A642AAB27B}"/>
    <cellStyle name="Saída 3 2 4 2 2 4" xfId="17545" xr:uid="{758AF7B4-7946-4FD4-A177-75565D1C9958}"/>
    <cellStyle name="Saída 3 2 4 2 3" xfId="17546" xr:uid="{A99E5750-1933-43D5-BE2E-3EA64F3944AA}"/>
    <cellStyle name="Saída 3 2 4 2 3 2" xfId="17547" xr:uid="{7ECA16F4-3EE2-4E9F-A5B2-E88EF6E71EEF}"/>
    <cellStyle name="Saída 3 2 4 2 3 2 2" xfId="17548" xr:uid="{7CF02585-849B-4AA9-A60C-EF22B174428C}"/>
    <cellStyle name="Saída 3 2 4 2 3 2 3" xfId="17549" xr:uid="{D8B085CC-3C7C-454A-8CBB-E55596F3CBB7}"/>
    <cellStyle name="Saída 3 2 4 2 3 3" xfId="17550" xr:uid="{0D44A8D8-DF78-4566-8F0C-08D8EEE1F8FD}"/>
    <cellStyle name="Saída 3 2 4 2 3 4" xfId="17551" xr:uid="{3B98C16E-C756-463F-A19A-A7F6C1CF97EA}"/>
    <cellStyle name="Saída 3 2 4 2 4" xfId="17552" xr:uid="{45E99FC1-6735-443D-B410-63BDA9A84279}"/>
    <cellStyle name="Saída 3 2 4 2 5" xfId="17553" xr:uid="{BC2B7F45-3B43-4CA6-8F6B-E3072E587E24}"/>
    <cellStyle name="Saída 3 2 4 3" xfId="17554" xr:uid="{2C334029-180D-45F6-9075-8526CEF2CA1C}"/>
    <cellStyle name="Saída 3 2 4 3 2" xfId="17555" xr:uid="{D1BB478E-1509-4E98-A57C-C62ADFAC97A1}"/>
    <cellStyle name="Saída 3 2 4 3 2 2" xfId="17556" xr:uid="{68F865BD-5FBA-4153-A865-7AAEE5C5AB67}"/>
    <cellStyle name="Saída 3 2 4 3 2 3" xfId="17557" xr:uid="{83125454-24E6-42D7-88E9-99A55505489B}"/>
    <cellStyle name="Saída 3 2 4 3 3" xfId="17558" xr:uid="{73E36A15-7525-4AC5-9D92-B235B17AE7FA}"/>
    <cellStyle name="Saída 3 2 4 3 4" xfId="17559" xr:uid="{478E6AB1-D59D-4417-B2A2-DA6D6F949094}"/>
    <cellStyle name="Saída 3 2 4 4" xfId="17560" xr:uid="{AA960683-20DD-403D-ADEF-190A445D1B82}"/>
    <cellStyle name="Saída 3 2 4 4 2" xfId="17561" xr:uid="{78C97A27-F0BE-471C-B658-03F2AC6E0C5D}"/>
    <cellStyle name="Saída 3 2 4 4 2 2" xfId="17562" xr:uid="{72E6033D-468C-4F24-A5B0-DB68241091CB}"/>
    <cellStyle name="Saída 3 2 4 4 2 3" xfId="17563" xr:uid="{EBEC36C1-6454-479B-8568-994E168BDF1A}"/>
    <cellStyle name="Saída 3 2 4 4 3" xfId="17564" xr:uid="{6B8ECCBC-CB54-4CC0-BE42-AACB9A579A95}"/>
    <cellStyle name="Saída 3 2 4 4 4" xfId="17565" xr:uid="{5EB0C2CD-884E-4E97-81CC-05B3C002A446}"/>
    <cellStyle name="Saída 3 2 4 5" xfId="17566" xr:uid="{CC71ED68-53AB-40B2-99E1-F54A38D1F784}"/>
    <cellStyle name="Saída 3 2 4 6" xfId="17567" xr:uid="{17A8F393-F972-4D6C-82DB-FDEAA50175E2}"/>
    <cellStyle name="Saída 3 2 5" xfId="17568" xr:uid="{E096DBB3-ED6E-4DAC-A160-86EE6D599A5A}"/>
    <cellStyle name="Saída 3 2 5 2" xfId="17569" xr:uid="{B2AAE20D-86C0-4A33-BE14-E7915FEB2AA9}"/>
    <cellStyle name="Saída 3 2 5 2 2" xfId="17570" xr:uid="{3737338F-C901-44D2-9A64-0302A54151CC}"/>
    <cellStyle name="Saída 3 2 5 2 2 2" xfId="17571" xr:uid="{9A72436C-B168-43FE-9880-3FB9CDE9AF32}"/>
    <cellStyle name="Saída 3 2 5 2 2 3" xfId="17572" xr:uid="{C21403C4-8A2D-4319-9937-8A0BB27120C2}"/>
    <cellStyle name="Saída 3 2 5 2 3" xfId="17573" xr:uid="{4DD4003A-14C5-46F2-AC13-F201315270E8}"/>
    <cellStyle name="Saída 3 2 5 2 4" xfId="17574" xr:uid="{A0836187-E020-40E0-BEC5-AC514C5389E0}"/>
    <cellStyle name="Saída 3 2 5 3" xfId="17575" xr:uid="{45156ACC-69A1-4160-A2B7-A1EE88EB49DA}"/>
    <cellStyle name="Saída 3 2 5 3 2" xfId="17576" xr:uid="{C3E94825-5CBD-4A68-9411-CFD77E682EDF}"/>
    <cellStyle name="Saída 3 2 5 3 2 2" xfId="17577" xr:uid="{272688D6-7646-4E77-B2FA-17161A2820AD}"/>
    <cellStyle name="Saída 3 2 5 3 2 3" xfId="17578" xr:uid="{A83A6B91-6457-4B04-8855-11F54829EEEC}"/>
    <cellStyle name="Saída 3 2 5 3 3" xfId="17579" xr:uid="{A68D0BDC-030D-49D4-ABA0-5B51FB017FB1}"/>
    <cellStyle name="Saída 3 2 5 3 4" xfId="17580" xr:uid="{7E37376D-53CB-4C54-AF9C-168784219B7D}"/>
    <cellStyle name="Saída 3 2 5 4" xfId="17581" xr:uid="{2F2231BA-487F-4A43-B0FA-4D486E94B5AD}"/>
    <cellStyle name="Saída 3 2 5 5" xfId="17582" xr:uid="{06DAC175-98DC-4202-AF85-4D907B8C2F07}"/>
    <cellStyle name="Saída 3 2 6" xfId="17583" xr:uid="{3E6F13FB-B804-4601-9F4F-AAE26B6D8CB8}"/>
    <cellStyle name="Saída 3 2 6 2" xfId="17584" xr:uid="{2084CE44-65B6-4D54-9037-EB262F4E2BEB}"/>
    <cellStyle name="Saída 3 2 6 2 2" xfId="17585" xr:uid="{270C51E9-33AF-4BC8-BE9B-EB9E295567FA}"/>
    <cellStyle name="Saída 3 2 6 2 3" xfId="17586" xr:uid="{8BD90518-E616-47FD-8668-F17A21C78D4B}"/>
    <cellStyle name="Saída 3 2 6 3" xfId="17587" xr:uid="{CF625C48-116F-4502-B4F9-36A0B6706DC8}"/>
    <cellStyle name="Saída 3 2 6 4" xfId="17588" xr:uid="{1852691A-2C63-4DED-80E9-33BC5467CAFA}"/>
    <cellStyle name="Saída 3 2 7" xfId="17589" xr:uid="{C98A3D0E-2FD7-4FB4-9B3A-C523EA2DA184}"/>
    <cellStyle name="Saída 3 2 7 2" xfId="17590" xr:uid="{1348C2D3-CE16-486E-887B-1DC521F6381D}"/>
    <cellStyle name="Saída 3 2 7 2 2" xfId="17591" xr:uid="{E213EFB5-92E1-43FE-A66E-35F2EDBCC4A5}"/>
    <cellStyle name="Saída 3 2 7 2 3" xfId="17592" xr:uid="{7A0DBCF6-9844-4209-81A3-4307B21F2E3E}"/>
    <cellStyle name="Saída 3 2 7 3" xfId="17593" xr:uid="{92721DFC-5D13-455C-B098-0934A28EB179}"/>
    <cellStyle name="Saída 3 2 7 4" xfId="17594" xr:uid="{CB16A80B-10FE-4900-BD36-B0AABA26B4BC}"/>
    <cellStyle name="Saída 3 2 8" xfId="17595" xr:uid="{59CCC933-C0DF-4962-B448-3E477CE1D4E1}"/>
    <cellStyle name="Saída 3 2 9" xfId="17596" xr:uid="{BE8F1858-4D3B-499E-B544-9A05947AE847}"/>
    <cellStyle name="Saída 3 3" xfId="17597" xr:uid="{47834353-A5A5-4BFA-8140-7EA2851AFCCB}"/>
    <cellStyle name="Saída 3 3 2" xfId="17598" xr:uid="{A9105789-6570-4D97-9856-2DAF1716D73F}"/>
    <cellStyle name="Saída 3 3 2 2" xfId="17599" xr:uid="{1E12A9FC-CD17-460D-BEAC-2B3BE0DD2D02}"/>
    <cellStyle name="Saída 3 3 2 2 2" xfId="17600" xr:uid="{BD5C1EC0-31D9-4017-97C1-498634D57BBA}"/>
    <cellStyle name="Saída 3 3 2 2 2 2" xfId="17601" xr:uid="{A272C2B3-B384-47FB-A27E-64570F477DB7}"/>
    <cellStyle name="Saída 3 3 2 2 2 2 2" xfId="17602" xr:uid="{8CDC0B79-FBF4-4E27-97D8-99CB3DFD730E}"/>
    <cellStyle name="Saída 3 3 2 2 2 2 2 2" xfId="17603" xr:uid="{C840F24B-31CF-4D80-8D7A-F04B41120BFF}"/>
    <cellStyle name="Saída 3 3 2 2 2 2 2 3" xfId="17604" xr:uid="{DBCDB75F-35D9-499A-8796-4CC57E6A4682}"/>
    <cellStyle name="Saída 3 3 2 2 2 2 3" xfId="17605" xr:uid="{AA52408C-7794-4257-A181-6EF894161323}"/>
    <cellStyle name="Saída 3 3 2 2 2 2 4" xfId="17606" xr:uid="{3F1A445B-4316-4D75-B03E-2B4CE4CD8D84}"/>
    <cellStyle name="Saída 3 3 2 2 2 3" xfId="17607" xr:uid="{DED8F16D-0C47-4CAF-9C62-B1AE938A3D43}"/>
    <cellStyle name="Saída 3 3 2 2 2 3 2" xfId="17608" xr:uid="{EFD15525-3AC5-45AB-81DA-C18A8FC287CA}"/>
    <cellStyle name="Saída 3 3 2 2 2 3 2 2" xfId="17609" xr:uid="{4BE0F8FF-6C20-4B66-82E8-EBD6C06329AC}"/>
    <cellStyle name="Saída 3 3 2 2 2 3 2 3" xfId="17610" xr:uid="{771D60B7-81E8-4423-9435-11B984763035}"/>
    <cellStyle name="Saída 3 3 2 2 2 3 3" xfId="17611" xr:uid="{1CE12EDB-B2CA-44B7-AB64-66A409EDDB02}"/>
    <cellStyle name="Saída 3 3 2 2 2 3 4" xfId="17612" xr:uid="{B6801B06-6603-4E5E-A9AB-D8D65EEC7870}"/>
    <cellStyle name="Saída 3 3 2 2 2 4" xfId="17613" xr:uid="{5B0CC78B-DD6F-4F32-8F06-852D73D4D7B1}"/>
    <cellStyle name="Saída 3 3 2 2 2 5" xfId="17614" xr:uid="{84E9EABA-5D0D-4305-BF51-D2A299511116}"/>
    <cellStyle name="Saída 3 3 2 2 3" xfId="17615" xr:uid="{46EF2159-63C4-4624-B0E1-80B4725778F7}"/>
    <cellStyle name="Saída 3 3 2 2 3 2" xfId="17616" xr:uid="{B657A1F6-7BBE-4270-BEF4-131CB2180871}"/>
    <cellStyle name="Saída 3 3 2 2 3 2 2" xfId="17617" xr:uid="{47CBDB1D-9B86-4997-9438-3AC1C124681C}"/>
    <cellStyle name="Saída 3 3 2 2 3 2 3" xfId="17618" xr:uid="{BE94D7CC-A88A-42C4-8909-39319C687086}"/>
    <cellStyle name="Saída 3 3 2 2 3 3" xfId="17619" xr:uid="{76769AF9-956A-4D1C-A1F0-C097818D2F4E}"/>
    <cellStyle name="Saída 3 3 2 2 3 4" xfId="17620" xr:uid="{9036A5D2-304B-4DDF-BBC1-26D242FEE77E}"/>
    <cellStyle name="Saída 3 3 2 2 4" xfId="17621" xr:uid="{74B17641-7727-4E70-A3D8-2E842B6E4CB5}"/>
    <cellStyle name="Saída 3 3 2 2 4 2" xfId="17622" xr:uid="{48FA50E9-F6F0-4414-8969-591D6E0A920E}"/>
    <cellStyle name="Saída 3 3 2 2 4 2 2" xfId="17623" xr:uid="{8F3FCB25-9487-4A15-9294-0FA57B1451BF}"/>
    <cellStyle name="Saída 3 3 2 2 4 2 3" xfId="17624" xr:uid="{E54B9511-E9BB-482F-BB6B-452F1C93E274}"/>
    <cellStyle name="Saída 3 3 2 2 4 3" xfId="17625" xr:uid="{74451933-95D5-48C8-8AA9-E71695046F7F}"/>
    <cellStyle name="Saída 3 3 2 2 4 4" xfId="17626" xr:uid="{F873C641-938E-47D1-BA9D-8404B79BECDB}"/>
    <cellStyle name="Saída 3 3 2 2 5" xfId="17627" xr:uid="{C4EB2E41-3262-403A-972C-874E186D97AD}"/>
    <cellStyle name="Saída 3 3 2 2 6" xfId="17628" xr:uid="{63CCE3BE-C3A4-4104-83D5-016B69EBD47C}"/>
    <cellStyle name="Saída 3 3 2 3" xfId="17629" xr:uid="{B34F744F-24AB-45B9-9F76-A3D8F8A8D797}"/>
    <cellStyle name="Saída 3 3 2 3 2" xfId="17630" xr:uid="{23490179-AD45-4D63-9C9E-8122AA5ADAAA}"/>
    <cellStyle name="Saída 3 3 2 3 2 2" xfId="17631" xr:uid="{C66B8505-2362-48A6-A8AB-B1D81364DA5F}"/>
    <cellStyle name="Saída 3 3 2 3 2 2 2" xfId="17632" xr:uid="{527E7483-EECC-4695-992D-FBDA605D55C4}"/>
    <cellStyle name="Saída 3 3 2 3 2 2 3" xfId="17633" xr:uid="{8018133B-AEB0-4D86-9271-A967EE0D3022}"/>
    <cellStyle name="Saída 3 3 2 3 2 3" xfId="17634" xr:uid="{517131F4-BCB0-4DE3-B2D1-2D0FFF3083E3}"/>
    <cellStyle name="Saída 3 3 2 3 2 4" xfId="17635" xr:uid="{7E64BA4E-4DCF-423B-AE08-5D996207C696}"/>
    <cellStyle name="Saída 3 3 2 3 3" xfId="17636" xr:uid="{024100B3-BEEC-4345-BAA8-B47354B5DD42}"/>
    <cellStyle name="Saída 3 3 2 3 3 2" xfId="17637" xr:uid="{18C9C0CE-B02D-46FC-B4BC-422A0578B36A}"/>
    <cellStyle name="Saída 3 3 2 3 3 2 2" xfId="17638" xr:uid="{9A8EFFBF-220C-47A0-A272-7F1399A1E486}"/>
    <cellStyle name="Saída 3 3 2 3 3 2 3" xfId="17639" xr:uid="{97582B99-029A-418D-BEFF-742A67562FFC}"/>
    <cellStyle name="Saída 3 3 2 3 3 3" xfId="17640" xr:uid="{7DEAF6C2-9475-4604-BBB8-98DBC73370C6}"/>
    <cellStyle name="Saída 3 3 2 3 3 4" xfId="17641" xr:uid="{9D237374-5C97-4A0D-AB49-428CBC489287}"/>
    <cellStyle name="Saída 3 3 2 3 4" xfId="17642" xr:uid="{BEA1C9F2-18BC-48B1-8FBD-908F6FB016BA}"/>
    <cellStyle name="Saída 3 3 2 3 5" xfId="17643" xr:uid="{FD759709-DBF3-4277-9FDA-A29BA2E5E95E}"/>
    <cellStyle name="Saída 3 3 2 4" xfId="17644" xr:uid="{0A028545-63CC-4504-9525-5DA4A1097A81}"/>
    <cellStyle name="Saída 3 3 2 4 2" xfId="17645" xr:uid="{BACD1C9B-86F8-411B-ADE3-AF0AD0229FA1}"/>
    <cellStyle name="Saída 3 3 2 4 2 2" xfId="17646" xr:uid="{BD4212B8-6109-4EA9-B988-9427C4389FB8}"/>
    <cellStyle name="Saída 3 3 2 4 2 3" xfId="17647" xr:uid="{7D169AB2-15E8-461A-87E4-73E33F3E9C42}"/>
    <cellStyle name="Saída 3 3 2 4 3" xfId="17648" xr:uid="{EB063BB8-0425-41B6-A5D2-A151D93009B4}"/>
    <cellStyle name="Saída 3 3 2 4 4" xfId="17649" xr:uid="{A444A67F-ABD8-4E1E-9FB4-B3FD113CDBFD}"/>
    <cellStyle name="Saída 3 3 2 5" xfId="17650" xr:uid="{B4B94213-A427-49F9-8D35-008A599AE314}"/>
    <cellStyle name="Saída 3 3 2 5 2" xfId="17651" xr:uid="{332481FB-4803-4F32-ADE4-BE34A8548D24}"/>
    <cellStyle name="Saída 3 3 2 5 2 2" xfId="17652" xr:uid="{46AC4573-FCD7-4F6E-99B1-F4C2739FC756}"/>
    <cellStyle name="Saída 3 3 2 5 2 3" xfId="17653" xr:uid="{FB165FBA-C13C-4A00-B307-8F4098759754}"/>
    <cellStyle name="Saída 3 3 2 5 3" xfId="17654" xr:uid="{F8218C1C-1B21-47AB-9FBF-9491B64ABBBB}"/>
    <cellStyle name="Saída 3 3 2 5 4" xfId="17655" xr:uid="{B9A390D6-9D94-4BB4-A032-E574BEF03564}"/>
    <cellStyle name="Saída 3 3 2 6" xfId="17656" xr:uid="{D76479CE-FA31-45C3-84B3-F8962DF38BD6}"/>
    <cellStyle name="Saída 3 3 2 7" xfId="17657" xr:uid="{63503803-81FC-48B5-A6FC-524C31542626}"/>
    <cellStyle name="Saída 3 3 3" xfId="17658" xr:uid="{D6907051-7C72-4744-8F26-99DC8BCDD331}"/>
    <cellStyle name="Saída 3 3 3 2" xfId="17659" xr:uid="{CBEAA017-68AD-4601-B61D-22F767980338}"/>
    <cellStyle name="Saída 3 3 3 2 2" xfId="17660" xr:uid="{8C9D7F7B-70E8-452E-9270-99124A9E220E}"/>
    <cellStyle name="Saída 3 3 3 2 2 2" xfId="17661" xr:uid="{C7BC7162-6833-4AC6-A248-8FA4123513F8}"/>
    <cellStyle name="Saída 3 3 3 2 2 2 2" xfId="17662" xr:uid="{7DA9C380-E854-4E00-B3E8-12F1D9DA6710}"/>
    <cellStyle name="Saída 3 3 3 2 2 2 3" xfId="17663" xr:uid="{9896804B-2697-41D6-B9F7-6201C0AAF2B2}"/>
    <cellStyle name="Saída 3 3 3 2 2 3" xfId="17664" xr:uid="{C40E3E6E-58DC-479E-B87A-9C46EE57425E}"/>
    <cellStyle name="Saída 3 3 3 2 2 4" xfId="17665" xr:uid="{F823B2BF-4048-44FE-9697-E493E015FC67}"/>
    <cellStyle name="Saída 3 3 3 2 3" xfId="17666" xr:uid="{5C124425-F814-4AFA-8C28-744A5533E18C}"/>
    <cellStyle name="Saída 3 3 3 2 3 2" xfId="17667" xr:uid="{182A4432-2958-43BA-9D31-4D8B33FFF1F6}"/>
    <cellStyle name="Saída 3 3 3 2 3 2 2" xfId="17668" xr:uid="{094ECE72-7949-4092-A69E-1A473A91FE4C}"/>
    <cellStyle name="Saída 3 3 3 2 3 2 3" xfId="17669" xr:uid="{0CB55FCC-E22E-45B7-836E-49ABC44DCD16}"/>
    <cellStyle name="Saída 3 3 3 2 3 3" xfId="17670" xr:uid="{5AD3934D-E7BA-4D14-B223-8F4CE7AACC51}"/>
    <cellStyle name="Saída 3 3 3 2 3 4" xfId="17671" xr:uid="{DB614A4A-7A1C-4AFD-93C5-FB732F44E7E5}"/>
    <cellStyle name="Saída 3 3 3 2 4" xfId="17672" xr:uid="{0B014D35-4BBB-4374-9080-690C0942650F}"/>
    <cellStyle name="Saída 3 3 3 2 5" xfId="17673" xr:uid="{A20CF257-031F-4315-9CE9-36A878CE1714}"/>
    <cellStyle name="Saída 3 3 3 3" xfId="17674" xr:uid="{9D2B5744-3776-4EF5-877E-0877B3CFE322}"/>
    <cellStyle name="Saída 3 3 3 3 2" xfId="17675" xr:uid="{6DF23773-D746-45C8-A895-F8EAF17F625E}"/>
    <cellStyle name="Saída 3 3 3 3 2 2" xfId="17676" xr:uid="{99C32A0F-6486-4620-9653-95B23BB743DC}"/>
    <cellStyle name="Saída 3 3 3 3 2 3" xfId="17677" xr:uid="{8D7215AB-AA77-485A-97BB-B4967E5D1F1D}"/>
    <cellStyle name="Saída 3 3 3 3 3" xfId="17678" xr:uid="{5E67CFB0-6E00-475B-83B7-F4C5ED1F0132}"/>
    <cellStyle name="Saída 3 3 3 3 4" xfId="17679" xr:uid="{751A052E-699D-4F06-B63D-61048DFABF6E}"/>
    <cellStyle name="Saída 3 3 3 4" xfId="17680" xr:uid="{E82AC145-F510-46AC-A7C3-80496931F6FE}"/>
    <cellStyle name="Saída 3 3 3 4 2" xfId="17681" xr:uid="{D210B68D-5EF1-4FF1-BA9A-71824B68EC86}"/>
    <cellStyle name="Saída 3 3 3 4 2 2" xfId="17682" xr:uid="{B6484E22-26FE-47BC-8EBE-2DFFCEDEE166}"/>
    <cellStyle name="Saída 3 3 3 4 2 3" xfId="17683" xr:uid="{E5D7AB68-12F1-49D1-B1F1-D0E2F510ABF7}"/>
    <cellStyle name="Saída 3 3 3 4 3" xfId="17684" xr:uid="{C02425E6-DF72-4AC9-8878-0B9E84354F16}"/>
    <cellStyle name="Saída 3 3 3 4 4" xfId="17685" xr:uid="{202F6A2A-88FA-42AD-B475-F5184EDAA151}"/>
    <cellStyle name="Saída 3 3 3 5" xfId="17686" xr:uid="{9D97AD1D-23CE-4F52-BEBC-CDA1CFE6DB01}"/>
    <cellStyle name="Saída 3 3 3 6" xfId="17687" xr:uid="{1ED8D4D6-048B-4245-8A60-E8C70241EA06}"/>
    <cellStyle name="Saída 3 3 4" xfId="17688" xr:uid="{0B5A24E1-B3F2-45C4-841C-14C3202EAC66}"/>
    <cellStyle name="Saída 3 3 4 2" xfId="17689" xr:uid="{5A9BCE30-8198-4CCC-862E-92B50986F9DB}"/>
    <cellStyle name="Saída 3 3 4 2 2" xfId="17690" xr:uid="{D4BAEE0C-4154-471E-B93D-5164C3C7CD03}"/>
    <cellStyle name="Saída 3 3 4 2 2 2" xfId="17691" xr:uid="{5B78FF73-1494-495A-A857-223903EEBB8E}"/>
    <cellStyle name="Saída 3 3 4 2 2 3" xfId="17692" xr:uid="{CB409A14-BDA3-4C17-A2BE-CF876AC51013}"/>
    <cellStyle name="Saída 3 3 4 2 3" xfId="17693" xr:uid="{81A46D6F-171F-4FA3-ABDC-6C0A459B77F4}"/>
    <cellStyle name="Saída 3 3 4 2 4" xfId="17694" xr:uid="{8FD2FD0E-9C6C-489F-9A9A-5CE42D37D307}"/>
    <cellStyle name="Saída 3 3 4 3" xfId="17695" xr:uid="{5C6AAAAF-20F5-42E6-94C5-26A06AB4379D}"/>
    <cellStyle name="Saída 3 3 4 3 2" xfId="17696" xr:uid="{DD5D075C-8A23-496C-A0E0-92168F04DF9B}"/>
    <cellStyle name="Saída 3 3 4 3 2 2" xfId="17697" xr:uid="{C42255BE-1758-419F-AFD1-77045EADC9B4}"/>
    <cellStyle name="Saída 3 3 4 3 2 3" xfId="17698" xr:uid="{753A164C-EA8F-471A-B0A9-217AE45CC6B7}"/>
    <cellStyle name="Saída 3 3 4 3 3" xfId="17699" xr:uid="{C12B85A8-D6EE-4BE7-8D8E-EB117240E8C8}"/>
    <cellStyle name="Saída 3 3 4 3 4" xfId="17700" xr:uid="{DD6BDAA7-9F37-48D8-B634-46DF010553FB}"/>
    <cellStyle name="Saída 3 3 4 4" xfId="17701" xr:uid="{962C4833-123A-4C3F-89B0-DB0D7164B797}"/>
    <cellStyle name="Saída 3 3 4 5" xfId="17702" xr:uid="{CEAFE791-1093-4620-B069-C100F3A0A666}"/>
    <cellStyle name="Saída 3 3 5" xfId="17703" xr:uid="{E572C2A8-5E9B-44AD-9FA2-AA9F07D4D0EA}"/>
    <cellStyle name="Saída 3 3 5 2" xfId="17704" xr:uid="{6F296041-D239-41DE-A83F-25CE8E11220E}"/>
    <cellStyle name="Saída 3 3 5 2 2" xfId="17705" xr:uid="{2DCF99C3-E949-4E30-B892-FB4C386543A4}"/>
    <cellStyle name="Saída 3 3 5 2 3" xfId="17706" xr:uid="{43E55DC3-3809-4177-B649-9C2A2C671BC2}"/>
    <cellStyle name="Saída 3 3 5 3" xfId="17707" xr:uid="{6B72F670-DAD0-4E33-967C-50FFBBECCD64}"/>
    <cellStyle name="Saída 3 3 5 4" xfId="17708" xr:uid="{C8A0367A-7555-4731-85B2-4A5C3257C49E}"/>
    <cellStyle name="Saída 3 3 6" xfId="17709" xr:uid="{0134F5FB-9ACD-4A43-B019-64E78BF3F8C1}"/>
    <cellStyle name="Saída 3 3 6 2" xfId="17710" xr:uid="{89FD0119-BEEA-4DEE-B019-D75DE1E08BCB}"/>
    <cellStyle name="Saída 3 3 6 2 2" xfId="17711" xr:uid="{360E9596-4A64-4B4B-A090-46BF37287A88}"/>
    <cellStyle name="Saída 3 3 6 2 3" xfId="17712" xr:uid="{186AA26A-D170-4F02-81DC-A7DF76E4C2D0}"/>
    <cellStyle name="Saída 3 3 6 3" xfId="17713" xr:uid="{2FE6024D-B8CE-4DC6-B606-F14D5C0063EF}"/>
    <cellStyle name="Saída 3 3 6 4" xfId="17714" xr:uid="{D24E22AB-64C8-4033-A0A8-06FFD3FA9ECD}"/>
    <cellStyle name="Saída 3 3 7" xfId="17715" xr:uid="{87EC894C-FB67-4709-8863-784C17173CC6}"/>
    <cellStyle name="Saída 3 3 8" xfId="17716" xr:uid="{D2C5DBAC-60A0-401E-9150-A99BD1951121}"/>
    <cellStyle name="Saída 3 4" xfId="17717" xr:uid="{10C6D027-81D8-43F3-AF2C-C7C0E4880EFA}"/>
    <cellStyle name="Saída 3 4 2" xfId="17718" xr:uid="{B5329214-26AE-40EA-8588-4FC0434629DB}"/>
    <cellStyle name="Saída 3 4 2 2" xfId="17719" xr:uid="{42F73D32-9C0F-4A46-800D-7B1C02BB2BC0}"/>
    <cellStyle name="Saída 3 4 2 2 2" xfId="17720" xr:uid="{41B494F1-B2F4-4FB7-BC3E-8D02D7BBF64E}"/>
    <cellStyle name="Saída 3 4 2 2 2 2" xfId="17721" xr:uid="{E1F96F1F-67FE-4DC6-A71E-62D466B23817}"/>
    <cellStyle name="Saída 3 4 2 2 2 2 2" xfId="17722" xr:uid="{AF234D8D-9D14-4599-82F7-5C9F396689C8}"/>
    <cellStyle name="Saída 3 4 2 2 2 2 3" xfId="17723" xr:uid="{39757F8C-3043-4CFF-9C0A-DFAAE7F2BB40}"/>
    <cellStyle name="Saída 3 4 2 2 2 3" xfId="17724" xr:uid="{364805FA-7E74-4F1F-B298-2A350B9D4B57}"/>
    <cellStyle name="Saída 3 4 2 2 2 4" xfId="17725" xr:uid="{3B8E28F6-5345-4F75-91F9-7E571C47B15E}"/>
    <cellStyle name="Saída 3 4 2 2 3" xfId="17726" xr:uid="{D6F29E01-F74C-41F9-85E7-32199807C35D}"/>
    <cellStyle name="Saída 3 4 2 2 3 2" xfId="17727" xr:uid="{2638A612-7C51-44F2-8BD2-B8C7FD610904}"/>
    <cellStyle name="Saída 3 4 2 2 3 2 2" xfId="17728" xr:uid="{30141BB4-465C-40E3-8CCE-7EF05227D8AD}"/>
    <cellStyle name="Saída 3 4 2 2 3 2 3" xfId="17729" xr:uid="{16336890-5771-4CFE-859D-EF3673E4C167}"/>
    <cellStyle name="Saída 3 4 2 2 3 3" xfId="17730" xr:uid="{3B3121E3-FCA0-4616-AC8A-CC6BEF534C39}"/>
    <cellStyle name="Saída 3 4 2 2 3 4" xfId="17731" xr:uid="{6D8D76B6-6D33-4FEC-91DF-9094C5693ED0}"/>
    <cellStyle name="Saída 3 4 2 2 4" xfId="17732" xr:uid="{F020D698-B3E5-4D92-8203-3AB8E94926C0}"/>
    <cellStyle name="Saída 3 4 2 2 5" xfId="17733" xr:uid="{FDBA1D1C-407F-42E9-9BEE-16A1389A3AE8}"/>
    <cellStyle name="Saída 3 4 2 3" xfId="17734" xr:uid="{C4BCEA70-7F62-42E0-962D-4A9AD922DFB3}"/>
    <cellStyle name="Saída 3 4 2 3 2" xfId="17735" xr:uid="{FD8980EB-A8C9-42A3-882D-4CBFA5D0296A}"/>
    <cellStyle name="Saída 3 4 2 3 2 2" xfId="17736" xr:uid="{EFC6E62D-41B5-4FD0-8961-5DD6FEEABDCE}"/>
    <cellStyle name="Saída 3 4 2 3 2 3" xfId="17737" xr:uid="{F92DF42D-1C78-4B6F-B9F2-33A9AABD8AB6}"/>
    <cellStyle name="Saída 3 4 2 3 3" xfId="17738" xr:uid="{DC3582CF-D995-4D4D-86F4-0105D07EBFFB}"/>
    <cellStyle name="Saída 3 4 2 3 4" xfId="17739" xr:uid="{230BE404-DBB2-486B-98DC-73B06A295D56}"/>
    <cellStyle name="Saída 3 4 2 4" xfId="17740" xr:uid="{2FDC8B30-9E4C-4CA7-928F-BA606DBAB2D3}"/>
    <cellStyle name="Saída 3 4 2 4 2" xfId="17741" xr:uid="{28EA09EE-CA0C-4228-B080-D3D8BD2F9AF9}"/>
    <cellStyle name="Saída 3 4 2 4 2 2" xfId="17742" xr:uid="{3F9973A3-852E-4492-AD1F-508F12C6FA58}"/>
    <cellStyle name="Saída 3 4 2 4 2 3" xfId="17743" xr:uid="{96A376A5-9E3A-472B-A00B-1066A04317DE}"/>
    <cellStyle name="Saída 3 4 2 4 3" xfId="17744" xr:uid="{4A91D162-154D-4D82-951D-F5C9F6DF5E26}"/>
    <cellStyle name="Saída 3 4 2 4 4" xfId="17745" xr:uid="{0B89ACCB-1229-47DD-82F3-99BF82DAB3CD}"/>
    <cellStyle name="Saída 3 4 2 5" xfId="17746" xr:uid="{C7C353E3-E0F2-4080-8DA5-47E16A10B760}"/>
    <cellStyle name="Saída 3 4 2 6" xfId="17747" xr:uid="{A26EB53F-0ED1-49B2-AA90-76E42D7FEB47}"/>
    <cellStyle name="Saída 3 4 3" xfId="17748" xr:uid="{54DDFD35-CB05-4D9F-93C0-EF054AC63D29}"/>
    <cellStyle name="Saída 3 4 3 2" xfId="17749" xr:uid="{6425E3C5-2145-46F6-A65C-52257606EC5A}"/>
    <cellStyle name="Saída 3 4 3 2 2" xfId="17750" xr:uid="{F24EA913-CDF0-414B-A177-0276C45F2215}"/>
    <cellStyle name="Saída 3 4 3 2 2 2" xfId="17751" xr:uid="{90C88EE8-01FE-463A-A6BC-9CDE423CCC8F}"/>
    <cellStyle name="Saída 3 4 3 2 2 3" xfId="17752" xr:uid="{67C1ABF7-2CB7-4204-80E6-8D013A5CCFB6}"/>
    <cellStyle name="Saída 3 4 3 2 3" xfId="17753" xr:uid="{594D2F6D-359B-477D-92C4-8B50440C7898}"/>
    <cellStyle name="Saída 3 4 3 2 4" xfId="17754" xr:uid="{FA9BF6AB-069B-48F4-9C9C-48EBC09C7DFE}"/>
    <cellStyle name="Saída 3 4 3 3" xfId="17755" xr:uid="{53BF39A1-8399-4773-B703-5806ABA3A020}"/>
    <cellStyle name="Saída 3 4 3 3 2" xfId="17756" xr:uid="{64985228-F4CC-41B6-B1B1-3813A7E2B8F2}"/>
    <cellStyle name="Saída 3 4 3 3 2 2" xfId="17757" xr:uid="{1768378C-DBC0-4A74-9C3F-D8F51B103A04}"/>
    <cellStyle name="Saída 3 4 3 3 2 3" xfId="17758" xr:uid="{FA0B0A79-65C7-4C8E-9C2F-81C2ED56289F}"/>
    <cellStyle name="Saída 3 4 3 3 3" xfId="17759" xr:uid="{8FB4559E-1B4F-4708-9243-3C9B6FC8CA27}"/>
    <cellStyle name="Saída 3 4 3 3 4" xfId="17760" xr:uid="{FD97A19A-FBC6-4800-948C-72C08711E4AC}"/>
    <cellStyle name="Saída 3 4 3 4" xfId="17761" xr:uid="{C70CF5AB-9C99-407E-8471-0AD280B10076}"/>
    <cellStyle name="Saída 3 4 3 5" xfId="17762" xr:uid="{A2584575-45F9-47C3-8CCC-33580D4E5427}"/>
    <cellStyle name="Saída 3 4 4" xfId="17763" xr:uid="{AF983D30-3087-4769-9691-8A752B35E8F9}"/>
    <cellStyle name="Saída 3 4 4 2" xfId="17764" xr:uid="{8537EF86-8BEF-4E3B-9399-F1DCC673969B}"/>
    <cellStyle name="Saída 3 4 4 2 2" xfId="17765" xr:uid="{735095CE-BDED-44F5-A407-4E60A7B37A24}"/>
    <cellStyle name="Saída 3 4 4 2 3" xfId="17766" xr:uid="{1449FB16-7B52-4E38-9C46-7B808C7C7C93}"/>
    <cellStyle name="Saída 3 4 4 3" xfId="17767" xr:uid="{53FB4485-5815-453C-8D88-DC4D4217ED26}"/>
    <cellStyle name="Saída 3 4 4 4" xfId="17768" xr:uid="{7AC17617-B997-4F23-91C5-E7FCE3A316D8}"/>
    <cellStyle name="Saída 3 4 5" xfId="17769" xr:uid="{5EEA0FFC-9D6F-4526-9908-167280CD02E0}"/>
    <cellStyle name="Saída 3 4 5 2" xfId="17770" xr:uid="{F94B62A3-01D2-4FD3-BBB1-86412D4F7194}"/>
    <cellStyle name="Saída 3 4 5 2 2" xfId="17771" xr:uid="{D40AB950-B471-4461-B755-42E9C4155AA1}"/>
    <cellStyle name="Saída 3 4 5 2 3" xfId="17772" xr:uid="{CBEB62F4-4D5E-448E-9F3D-7591FC3C832F}"/>
    <cellStyle name="Saída 3 4 5 3" xfId="17773" xr:uid="{09C6814E-21AB-44E0-BD50-053262723B4B}"/>
    <cellStyle name="Saída 3 4 5 4" xfId="17774" xr:uid="{824955A2-90B0-4CF0-9BB4-F834236260A5}"/>
    <cellStyle name="Saída 3 4 6" xfId="17775" xr:uid="{5EB17C29-988F-47B9-82E4-5051F29DDEF3}"/>
    <cellStyle name="Saída 3 4 7" xfId="17776" xr:uid="{0F8BA187-CC80-4D4E-87FB-33C0B3BB7C47}"/>
    <cellStyle name="Saída 3 5" xfId="17777" xr:uid="{6E4F94D6-340C-4609-9421-555C38BBA7E7}"/>
    <cellStyle name="Saída 3 5 2" xfId="17778" xr:uid="{ACEB99F9-DC8B-45DF-858C-E40AA9A58DE4}"/>
    <cellStyle name="Saída 3 5 2 2" xfId="17779" xr:uid="{9F1E3BD8-6C2B-4850-8855-B8ED667DAEF2}"/>
    <cellStyle name="Saída 3 5 2 2 2" xfId="17780" xr:uid="{0C5820FA-FA31-4234-9A52-B394F0D66CD9}"/>
    <cellStyle name="Saída 3 5 2 2 2 2" xfId="17781" xr:uid="{83AF9068-C342-4B17-B80C-9697A9DE52D8}"/>
    <cellStyle name="Saída 3 5 2 2 2 3" xfId="17782" xr:uid="{7CE1CB41-A2C0-4507-B10D-61849ECDD41E}"/>
    <cellStyle name="Saída 3 5 2 2 3" xfId="17783" xr:uid="{D43B94F8-B986-46A0-927F-7636F7A132E1}"/>
    <cellStyle name="Saída 3 5 2 2 4" xfId="17784" xr:uid="{4D6037DE-9902-43C7-AEB3-9DF33838CEFE}"/>
    <cellStyle name="Saída 3 5 2 3" xfId="17785" xr:uid="{4E444110-8776-44A1-A6C1-7D975E420FA0}"/>
    <cellStyle name="Saída 3 5 2 3 2" xfId="17786" xr:uid="{C12B4E72-37D1-41A7-9A60-CFDA41D8E7B7}"/>
    <cellStyle name="Saída 3 5 2 3 2 2" xfId="17787" xr:uid="{BD292379-02A9-4CBC-8882-E40D2A63C70F}"/>
    <cellStyle name="Saída 3 5 2 3 2 3" xfId="17788" xr:uid="{587C1BA1-0A85-4ED2-B0F3-0063487604A0}"/>
    <cellStyle name="Saída 3 5 2 3 3" xfId="17789" xr:uid="{38EE9F09-1C9A-4950-A617-2CF4E67A2AA3}"/>
    <cellStyle name="Saída 3 5 2 3 4" xfId="17790" xr:uid="{C140CF2F-E5A6-4897-A0ED-49DFDD42A6B2}"/>
    <cellStyle name="Saída 3 5 2 4" xfId="17791" xr:uid="{73151949-B9B3-44B6-B103-1AF912ED6A8E}"/>
    <cellStyle name="Saída 3 5 2 5" xfId="17792" xr:uid="{C2C53DD9-3611-4486-9304-839F76444EFA}"/>
    <cellStyle name="Saída 3 5 3" xfId="17793" xr:uid="{59DF8079-8E20-4318-942A-2BCDD4CB1EDE}"/>
    <cellStyle name="Saída 3 5 3 2" xfId="17794" xr:uid="{177514FE-48DA-4F29-87C7-C675C0DCBBC0}"/>
    <cellStyle name="Saída 3 5 3 2 2" xfId="17795" xr:uid="{2DF7487A-4C49-44CF-B200-2512562E5191}"/>
    <cellStyle name="Saída 3 5 3 2 3" xfId="17796" xr:uid="{B5356AD8-5F00-41D2-8A05-71C812FFE740}"/>
    <cellStyle name="Saída 3 5 3 3" xfId="17797" xr:uid="{9741693C-6114-478D-972F-749FF9E2DF95}"/>
    <cellStyle name="Saída 3 5 3 4" xfId="17798" xr:uid="{4853D691-2D6C-464E-BBCE-DACBFB1E1158}"/>
    <cellStyle name="Saída 3 5 4" xfId="17799" xr:uid="{0401DBD1-93F5-4E14-BE20-B152710DAE82}"/>
    <cellStyle name="Saída 3 5 4 2" xfId="17800" xr:uid="{12AB38D3-DFC6-4E13-95A6-06B2F686B23F}"/>
    <cellStyle name="Saída 3 5 4 2 2" xfId="17801" xr:uid="{D1FBB0D7-60E0-4B89-B7D2-73684F006DCD}"/>
    <cellStyle name="Saída 3 5 4 2 3" xfId="17802" xr:uid="{F62AAC0B-44C7-4262-BF85-3D63EF80C646}"/>
    <cellStyle name="Saída 3 5 4 3" xfId="17803" xr:uid="{DB3585A3-BAA9-43B1-902E-2C11B6CF1D63}"/>
    <cellStyle name="Saída 3 5 4 4" xfId="17804" xr:uid="{AECA3021-5920-42B3-9759-AA3A591141E5}"/>
    <cellStyle name="Saída 3 5 5" xfId="17805" xr:uid="{7A58E861-6C87-40B4-9845-9F22718E20E9}"/>
    <cellStyle name="Saída 3 5 6" xfId="17806" xr:uid="{C2491DB7-458B-48C1-A7E2-74FC955731F7}"/>
    <cellStyle name="Saída 3 6" xfId="17807" xr:uid="{9DFAAAA0-FF1E-4171-A7B3-F37C74F85683}"/>
    <cellStyle name="Saída 3 6 2" xfId="17808" xr:uid="{6966529B-344F-4AC6-909D-DAA107919EDD}"/>
    <cellStyle name="Saída 3 6 2 2" xfId="17809" xr:uid="{69DDA47F-A9B0-4A4C-807D-8E3CFC5A349E}"/>
    <cellStyle name="Saída 3 6 2 2 2" xfId="17810" xr:uid="{7866CA73-FBBB-482E-A953-46B4C412976A}"/>
    <cellStyle name="Saída 3 6 2 2 3" xfId="17811" xr:uid="{D8205795-89A4-4F15-8688-D1A5BC0B1678}"/>
    <cellStyle name="Saída 3 6 2 3" xfId="17812" xr:uid="{3D06B4D1-B288-46BD-ACA6-CC4796A933DD}"/>
    <cellStyle name="Saída 3 6 2 4" xfId="17813" xr:uid="{5FFC6BD8-583D-4D59-98C2-6704D46E94B5}"/>
    <cellStyle name="Saída 3 6 3" xfId="17814" xr:uid="{4CAA6F0C-7290-463F-ADF3-B64EFD4ECECA}"/>
    <cellStyle name="Saída 3 6 3 2" xfId="17815" xr:uid="{D5B96327-9261-4A54-BB43-F2C43EB06948}"/>
    <cellStyle name="Saída 3 6 3 2 2" xfId="17816" xr:uid="{3C3CB2F6-CD94-4CF0-9B1E-05FD6D8E59DD}"/>
    <cellStyle name="Saída 3 6 3 2 3" xfId="17817" xr:uid="{BDCEEBA9-B1D3-43CC-AD06-049BCA1B6E3D}"/>
    <cellStyle name="Saída 3 6 3 3" xfId="17818" xr:uid="{17A0BE53-C182-4662-8CAA-C2A6F8CF48E4}"/>
    <cellStyle name="Saída 3 6 3 4" xfId="17819" xr:uid="{46B8B61B-3511-4630-8956-F4F92EE286FC}"/>
    <cellStyle name="Saída 3 6 4" xfId="17820" xr:uid="{25124030-8AAC-49C4-82F1-8A23019A6EB7}"/>
    <cellStyle name="Saída 3 6 5" xfId="17821" xr:uid="{29FCD258-E2E6-44A1-A5AF-A3345DD500BD}"/>
    <cellStyle name="Saída 3 7" xfId="17822" xr:uid="{FDC2DDB8-16D6-4D43-8461-6DDC26E69B90}"/>
    <cellStyle name="Saída 3 7 2" xfId="17823" xr:uid="{0F692CA6-C31F-43CA-AD6E-912F11D2A2FE}"/>
    <cellStyle name="Saída 3 7 2 2" xfId="17824" xr:uid="{F055B7D8-7429-4E32-B2B3-2EBDB650D58F}"/>
    <cellStyle name="Saída 3 7 2 3" xfId="17825" xr:uid="{0C5CB48B-80D8-45B4-A61F-F5F353423768}"/>
    <cellStyle name="Saída 3 7 3" xfId="17826" xr:uid="{03E9DB4C-84D9-4A06-9BE8-7757D04889C3}"/>
    <cellStyle name="Saída 3 7 4" xfId="17827" xr:uid="{F0FA0269-DE9B-4B8B-9FA4-86E713797B84}"/>
    <cellStyle name="Saída 3 8" xfId="17828" xr:uid="{2E0C86AB-799D-48DD-BCF0-9A199F058EA6}"/>
    <cellStyle name="Saída 3 8 2" xfId="17829" xr:uid="{D8A1DF19-9DCE-43A0-A0BF-2715FD176772}"/>
    <cellStyle name="Saída 3 8 2 2" xfId="17830" xr:uid="{C2B3664C-C440-4D11-8A61-ACE222EE64B8}"/>
    <cellStyle name="Saída 3 8 2 3" xfId="17831" xr:uid="{A196757B-65EC-479C-90EB-F82B2FC0A9BB}"/>
    <cellStyle name="Saída 3 8 3" xfId="17832" xr:uid="{7DC666E2-5EFE-41C3-8795-EC7F283B550A}"/>
    <cellStyle name="Saída 3 8 4" xfId="17833" xr:uid="{90C406A5-EA8F-4362-BEFE-B8515F701942}"/>
    <cellStyle name="Saída 3 9" xfId="17834" xr:uid="{91136227-84E2-4EFF-B016-FEFD7AB1F2A4}"/>
    <cellStyle name="Saída 4" xfId="17835" xr:uid="{85EA6B09-2D79-4535-A70D-DFE32B96A23C}"/>
    <cellStyle name="Saída 4 10" xfId="17836" xr:uid="{A1504E21-2C1E-4194-811E-83D7015262A1}"/>
    <cellStyle name="Saída 4 2" xfId="17837" xr:uid="{4E8DAAD3-5B2C-421F-A2A8-4E7B32ED8351}"/>
    <cellStyle name="Saída 4 2 2" xfId="17838" xr:uid="{210C5250-C312-43CE-9E24-DD3614D5A9F0}"/>
    <cellStyle name="Saída 4 2 2 2" xfId="17839" xr:uid="{679683D2-9983-4DCC-BE5C-912FEBEE9881}"/>
    <cellStyle name="Saída 4 2 2 2 2" xfId="17840" xr:uid="{F007B9CD-00BF-44AE-B3BE-49F4007098CB}"/>
    <cellStyle name="Saída 4 2 2 2 2 2" xfId="17841" xr:uid="{6A6F38B4-9A39-4D63-A6E8-AA88B5E9AF19}"/>
    <cellStyle name="Saída 4 2 2 2 2 2 2" xfId="17842" xr:uid="{1E4B8B92-7393-432A-8BDA-F9077929F1FC}"/>
    <cellStyle name="Saída 4 2 2 2 2 2 2 2" xfId="17843" xr:uid="{D8ADF81C-4ACE-4D01-9B6A-DBFBDD4B8A28}"/>
    <cellStyle name="Saída 4 2 2 2 2 2 2 2 2" xfId="17844" xr:uid="{DA74C372-0CCD-4E1D-BC5A-9EAE02CD2645}"/>
    <cellStyle name="Saída 4 2 2 2 2 2 2 2 3" xfId="17845" xr:uid="{F3FF4B87-D637-4F34-AA65-C1E6996E9284}"/>
    <cellStyle name="Saída 4 2 2 2 2 2 2 3" xfId="17846" xr:uid="{F4773366-70DB-4088-AA1C-B2A0CB514C93}"/>
    <cellStyle name="Saída 4 2 2 2 2 2 2 4" xfId="17847" xr:uid="{B76D0486-2271-4EBB-B0AA-D3A88811637D}"/>
    <cellStyle name="Saída 4 2 2 2 2 2 3" xfId="17848" xr:uid="{29F83379-9555-4D71-9B7E-4B0355AEC1EB}"/>
    <cellStyle name="Saída 4 2 2 2 2 2 3 2" xfId="17849" xr:uid="{A0D296D4-FA74-4185-B6BC-21FDF66AF72D}"/>
    <cellStyle name="Saída 4 2 2 2 2 2 3 2 2" xfId="17850" xr:uid="{86B6E117-AB8F-4087-93AD-9872B41A6956}"/>
    <cellStyle name="Saída 4 2 2 2 2 2 3 2 3" xfId="17851" xr:uid="{3EE98362-7E18-4B68-B887-E9983B4CF6EF}"/>
    <cellStyle name="Saída 4 2 2 2 2 2 3 3" xfId="17852" xr:uid="{93AA57A5-2A8C-4DF0-91BD-7168DCC9C231}"/>
    <cellStyle name="Saída 4 2 2 2 2 2 3 4" xfId="17853" xr:uid="{6BDEC55C-534B-420D-8C45-080C0C90DAB8}"/>
    <cellStyle name="Saída 4 2 2 2 2 2 4" xfId="17854" xr:uid="{12EA053E-6BF5-4A03-9462-2DDA36CBB045}"/>
    <cellStyle name="Saída 4 2 2 2 2 2 5" xfId="17855" xr:uid="{CB82BFC8-0120-4999-BFAE-24CD8DD108AF}"/>
    <cellStyle name="Saída 4 2 2 2 2 3" xfId="17856" xr:uid="{35620ED7-682C-4EE8-9BF9-E6A442D0D704}"/>
    <cellStyle name="Saída 4 2 2 2 2 3 2" xfId="17857" xr:uid="{3E7927FA-EB37-4C32-B73D-47D694FD1B12}"/>
    <cellStyle name="Saída 4 2 2 2 2 3 2 2" xfId="17858" xr:uid="{CE843681-503A-4C87-AFEC-712336D41126}"/>
    <cellStyle name="Saída 4 2 2 2 2 3 2 3" xfId="17859" xr:uid="{18BC093F-0180-4CE6-BA76-611918225342}"/>
    <cellStyle name="Saída 4 2 2 2 2 3 3" xfId="17860" xr:uid="{05AFD538-21D1-48C1-BD6A-D0F25EBD5DD8}"/>
    <cellStyle name="Saída 4 2 2 2 2 3 4" xfId="17861" xr:uid="{66FBB029-FAED-4C51-87A0-2390CAFCC17D}"/>
    <cellStyle name="Saída 4 2 2 2 2 4" xfId="17862" xr:uid="{EB6AD1C9-D83F-4977-9F35-94CF6B6D7692}"/>
    <cellStyle name="Saída 4 2 2 2 2 4 2" xfId="17863" xr:uid="{E8D7C759-9EE2-4500-A331-D916EF932309}"/>
    <cellStyle name="Saída 4 2 2 2 2 4 2 2" xfId="17864" xr:uid="{2E88437C-D9C7-41E3-8DCB-8F6D8759ECB6}"/>
    <cellStyle name="Saída 4 2 2 2 2 4 2 3" xfId="17865" xr:uid="{8074C91E-A095-4289-B20A-95AD7512663C}"/>
    <cellStyle name="Saída 4 2 2 2 2 4 3" xfId="17866" xr:uid="{C83F3D0A-C724-4785-BFF6-99EFBD28C53F}"/>
    <cellStyle name="Saída 4 2 2 2 2 4 4" xfId="17867" xr:uid="{8B1C51A1-A5A2-4DD7-8452-A08D17EDFA09}"/>
    <cellStyle name="Saída 4 2 2 2 2 5" xfId="17868" xr:uid="{872DEC57-A656-4B4B-907D-48C14BF374AE}"/>
    <cellStyle name="Saída 4 2 2 2 2 6" xfId="17869" xr:uid="{9077758C-F46B-4290-82CF-23533529F368}"/>
    <cellStyle name="Saída 4 2 2 2 3" xfId="17870" xr:uid="{57EC3F30-814E-4D73-8752-06E84268759A}"/>
    <cellStyle name="Saída 4 2 2 2 3 2" xfId="17871" xr:uid="{EC096F5E-CE3F-4B9D-8C37-1B9944622435}"/>
    <cellStyle name="Saída 4 2 2 2 3 2 2" xfId="17872" xr:uid="{3EB49592-C7DF-4974-A825-772231E416F8}"/>
    <cellStyle name="Saída 4 2 2 2 3 2 2 2" xfId="17873" xr:uid="{2D0CC89A-D58B-4C3F-B305-D96950CBD6B4}"/>
    <cellStyle name="Saída 4 2 2 2 3 2 2 3" xfId="17874" xr:uid="{3FEC1563-76A3-4056-AC33-B05C421C3851}"/>
    <cellStyle name="Saída 4 2 2 2 3 2 3" xfId="17875" xr:uid="{E7B06416-991E-4ACF-8B64-4A3B63AF2777}"/>
    <cellStyle name="Saída 4 2 2 2 3 2 4" xfId="17876" xr:uid="{41D6A439-4B63-4BBD-AB80-541B37D00047}"/>
    <cellStyle name="Saída 4 2 2 2 3 3" xfId="17877" xr:uid="{8B4FA8E6-4CC9-4D52-A12E-93326B366570}"/>
    <cellStyle name="Saída 4 2 2 2 3 3 2" xfId="17878" xr:uid="{568107CE-F3BD-4666-B3B2-6FFC6C8EC1B6}"/>
    <cellStyle name="Saída 4 2 2 2 3 3 2 2" xfId="17879" xr:uid="{D2B8FF34-F154-4EE5-9D4F-904FDAA46947}"/>
    <cellStyle name="Saída 4 2 2 2 3 3 2 3" xfId="17880" xr:uid="{88DABEE8-6379-4233-B5A3-A0BA5A355CB8}"/>
    <cellStyle name="Saída 4 2 2 2 3 3 3" xfId="17881" xr:uid="{1C266F9C-3C2E-4ADC-8A4D-7005256FE5F0}"/>
    <cellStyle name="Saída 4 2 2 2 3 3 4" xfId="17882" xr:uid="{D649417A-2E1C-4227-BBC1-AFDF7187C657}"/>
    <cellStyle name="Saída 4 2 2 2 3 4" xfId="17883" xr:uid="{7AF9294F-8A75-4888-B0B1-C6AA006CBCF9}"/>
    <cellStyle name="Saída 4 2 2 2 3 5" xfId="17884" xr:uid="{21A85B49-AE86-4147-BB5F-FC2FFB6C960E}"/>
    <cellStyle name="Saída 4 2 2 2 4" xfId="17885" xr:uid="{839852B6-7F8B-4D19-985A-2108CD356283}"/>
    <cellStyle name="Saída 4 2 2 2 4 2" xfId="17886" xr:uid="{CA6FA174-9B26-4CC1-A8FE-DC67D60D2298}"/>
    <cellStyle name="Saída 4 2 2 2 4 2 2" xfId="17887" xr:uid="{50C50001-15F2-420D-BA30-91F966AA1BE4}"/>
    <cellStyle name="Saída 4 2 2 2 4 2 3" xfId="17888" xr:uid="{FB9D35C5-BED9-4A1E-B9A2-E50A813DDAE8}"/>
    <cellStyle name="Saída 4 2 2 2 4 3" xfId="17889" xr:uid="{1D56A820-01B1-45AB-9128-BD89D613991A}"/>
    <cellStyle name="Saída 4 2 2 2 4 4" xfId="17890" xr:uid="{F6CC4713-E978-411D-9643-D59AA628807E}"/>
    <cellStyle name="Saída 4 2 2 2 5" xfId="17891" xr:uid="{AAA9DE59-B8AE-4C10-8705-AF406FD36F66}"/>
    <cellStyle name="Saída 4 2 2 2 5 2" xfId="17892" xr:uid="{C47AE360-4580-4B55-8C6D-6D7B3FB01951}"/>
    <cellStyle name="Saída 4 2 2 2 5 2 2" xfId="17893" xr:uid="{B19D1721-2AD3-4909-BC7E-DDBCDAE7A19B}"/>
    <cellStyle name="Saída 4 2 2 2 5 2 3" xfId="17894" xr:uid="{88D9DE79-CF9B-4EE2-ACF8-36CDF0487D1D}"/>
    <cellStyle name="Saída 4 2 2 2 5 3" xfId="17895" xr:uid="{B33FABEF-DC3D-45B4-827B-9D8B62C72729}"/>
    <cellStyle name="Saída 4 2 2 2 5 4" xfId="17896" xr:uid="{D7FE5EF8-1170-427D-8556-81AD6A631C61}"/>
    <cellStyle name="Saída 4 2 2 2 6" xfId="17897" xr:uid="{5E673EFB-2CF5-4416-AA35-E85870B398B7}"/>
    <cellStyle name="Saída 4 2 2 2 7" xfId="17898" xr:uid="{398A795F-B9FF-47EB-B52F-3C1ED201FA93}"/>
    <cellStyle name="Saída 4 2 2 3" xfId="17899" xr:uid="{5C67887A-346F-4FE7-8417-B83C9793F429}"/>
    <cellStyle name="Saída 4 2 2 3 2" xfId="17900" xr:uid="{BC9A9C39-1CF9-403D-A7AA-C0092B3D5C9D}"/>
    <cellStyle name="Saída 4 2 2 3 2 2" xfId="17901" xr:uid="{702E2B37-BDEE-4D99-8709-AD947A70668F}"/>
    <cellStyle name="Saída 4 2 2 3 2 2 2" xfId="17902" xr:uid="{B1494934-7B79-4292-9AED-39CE6C1E431D}"/>
    <cellStyle name="Saída 4 2 2 3 2 2 2 2" xfId="17903" xr:uid="{FB6490B2-9A2E-4019-B886-6179F0526479}"/>
    <cellStyle name="Saída 4 2 2 3 2 2 2 3" xfId="17904" xr:uid="{0785A272-839F-4959-887A-A4BF2E92AAB8}"/>
    <cellStyle name="Saída 4 2 2 3 2 2 3" xfId="17905" xr:uid="{711BFFFF-0A40-4416-8322-CF1DCE39003B}"/>
    <cellStyle name="Saída 4 2 2 3 2 2 4" xfId="17906" xr:uid="{2E1E4E5B-CA52-4505-9A12-8EC4A16BDD04}"/>
    <cellStyle name="Saída 4 2 2 3 2 3" xfId="17907" xr:uid="{124DDE22-3294-4437-83DB-C8A39C032375}"/>
    <cellStyle name="Saída 4 2 2 3 2 3 2" xfId="17908" xr:uid="{50E7B212-CB7F-4BCA-9172-3B81C40BF12C}"/>
    <cellStyle name="Saída 4 2 2 3 2 3 2 2" xfId="17909" xr:uid="{E9883E7F-2F9B-47DB-B9F0-51B279D962A0}"/>
    <cellStyle name="Saída 4 2 2 3 2 3 2 3" xfId="17910" xr:uid="{5A5022ED-604D-4B10-9AA8-78360E58627A}"/>
    <cellStyle name="Saída 4 2 2 3 2 3 3" xfId="17911" xr:uid="{A3F178C0-B944-474B-89E1-44F6F55C943C}"/>
    <cellStyle name="Saída 4 2 2 3 2 3 4" xfId="17912" xr:uid="{E4597F6E-A93A-4AB6-A539-6F1CE5E00498}"/>
    <cellStyle name="Saída 4 2 2 3 2 4" xfId="17913" xr:uid="{8242A493-9CE1-478D-8DAC-8DA21181ACDC}"/>
    <cellStyle name="Saída 4 2 2 3 2 5" xfId="17914" xr:uid="{F8F5F667-6B24-4916-870C-543896B393AD}"/>
    <cellStyle name="Saída 4 2 2 3 3" xfId="17915" xr:uid="{0C039CDC-93C9-4B73-9B23-76B1BAB5D92A}"/>
    <cellStyle name="Saída 4 2 2 3 3 2" xfId="17916" xr:uid="{A7348A08-D7BE-41BC-9AEF-AE3B25F3C065}"/>
    <cellStyle name="Saída 4 2 2 3 3 2 2" xfId="17917" xr:uid="{EA10CA44-9BD0-4DC5-8E40-2D0237437EC0}"/>
    <cellStyle name="Saída 4 2 2 3 3 2 3" xfId="17918" xr:uid="{AF0960B5-2D51-419D-92E6-8219C0E3362D}"/>
    <cellStyle name="Saída 4 2 2 3 3 3" xfId="17919" xr:uid="{47BF4235-0AB0-4256-8266-91BC4A275DCE}"/>
    <cellStyle name="Saída 4 2 2 3 3 4" xfId="17920" xr:uid="{A8109E48-FF21-45B2-8B2B-B3D0D04EBA4F}"/>
    <cellStyle name="Saída 4 2 2 3 4" xfId="17921" xr:uid="{C013D00C-B05B-459C-B62A-707ED9085FE6}"/>
    <cellStyle name="Saída 4 2 2 3 4 2" xfId="17922" xr:uid="{38B18D1C-C3F4-4BAE-8494-AE271284F409}"/>
    <cellStyle name="Saída 4 2 2 3 4 2 2" xfId="17923" xr:uid="{4AA2A9C3-0961-4779-8728-09FE89306E46}"/>
    <cellStyle name="Saída 4 2 2 3 4 2 3" xfId="17924" xr:uid="{DB88FCCC-B182-4E50-B9BF-389EB7A01847}"/>
    <cellStyle name="Saída 4 2 2 3 4 3" xfId="17925" xr:uid="{88FE1CAD-BB5A-4851-9325-A07A03E855C8}"/>
    <cellStyle name="Saída 4 2 2 3 4 4" xfId="17926" xr:uid="{407B3925-7DFC-48B4-BDD2-BD00F23C600D}"/>
    <cellStyle name="Saída 4 2 2 3 5" xfId="17927" xr:uid="{26AF33A9-3060-4198-995C-09A5D7F401F2}"/>
    <cellStyle name="Saída 4 2 2 3 6" xfId="17928" xr:uid="{AB089F56-AEEB-4B2D-B88B-232FDA7A4281}"/>
    <cellStyle name="Saída 4 2 2 4" xfId="17929" xr:uid="{A840A239-509F-49E3-95DA-D3B6ADC65204}"/>
    <cellStyle name="Saída 4 2 2 4 2" xfId="17930" xr:uid="{E018E77E-E80F-447C-8D3B-CCD7EE9D4D75}"/>
    <cellStyle name="Saída 4 2 2 4 2 2" xfId="17931" xr:uid="{D03EBB80-E262-40AD-BCB8-BA9F9D54C5EA}"/>
    <cellStyle name="Saída 4 2 2 4 2 2 2" xfId="17932" xr:uid="{2FB6878D-8B6D-4305-A7FE-34153AB9EA33}"/>
    <cellStyle name="Saída 4 2 2 4 2 2 3" xfId="17933" xr:uid="{3296F77F-EFF6-41BE-BE69-2F3AC4A93FAF}"/>
    <cellStyle name="Saída 4 2 2 4 2 3" xfId="17934" xr:uid="{0D3966EE-AA65-4B72-9714-DD75D7531160}"/>
    <cellStyle name="Saída 4 2 2 4 2 4" xfId="17935" xr:uid="{0273047E-9429-4EF9-B601-5FB472192411}"/>
    <cellStyle name="Saída 4 2 2 4 3" xfId="17936" xr:uid="{D5F508B5-1483-4099-8D7B-9589AD5CEBA8}"/>
    <cellStyle name="Saída 4 2 2 4 3 2" xfId="17937" xr:uid="{72B23216-70EC-4A84-B082-0134C4DC6A12}"/>
    <cellStyle name="Saída 4 2 2 4 3 2 2" xfId="17938" xr:uid="{69902FDB-FF1D-4459-BF22-6D78139BDD7E}"/>
    <cellStyle name="Saída 4 2 2 4 3 2 3" xfId="17939" xr:uid="{5EA84932-3263-4784-96C2-1824EB9CE374}"/>
    <cellStyle name="Saída 4 2 2 4 3 3" xfId="17940" xr:uid="{735DD984-D1D8-433D-B324-CCE16766E7EE}"/>
    <cellStyle name="Saída 4 2 2 4 3 4" xfId="17941" xr:uid="{664E1B86-3CFA-4AB3-BBD4-1F4278BAF87E}"/>
    <cellStyle name="Saída 4 2 2 4 4" xfId="17942" xr:uid="{1CDA1778-998D-47D5-90B9-34199CCB2D34}"/>
    <cellStyle name="Saída 4 2 2 4 5" xfId="17943" xr:uid="{0337F0B6-E690-43ED-ADB6-2E5E6BEFA2A0}"/>
    <cellStyle name="Saída 4 2 2 5" xfId="17944" xr:uid="{F662FA2B-F4E2-4F5B-BF3A-616E3D1E4AE2}"/>
    <cellStyle name="Saída 4 2 2 5 2" xfId="17945" xr:uid="{2318DE54-1A59-45EE-8897-D26A4F7FE63C}"/>
    <cellStyle name="Saída 4 2 2 5 2 2" xfId="17946" xr:uid="{B5F1BDE9-55D5-4E02-A677-8CF9B8DB33F2}"/>
    <cellStyle name="Saída 4 2 2 5 2 3" xfId="17947" xr:uid="{BD395E5C-4BA0-4007-B806-02EB234BE2F2}"/>
    <cellStyle name="Saída 4 2 2 5 3" xfId="17948" xr:uid="{3BBCA4A3-6561-47F9-8251-4708C972016B}"/>
    <cellStyle name="Saída 4 2 2 5 4" xfId="17949" xr:uid="{D70542A4-876A-4B16-981A-7D03176682C6}"/>
    <cellStyle name="Saída 4 2 2 6" xfId="17950" xr:uid="{CA7B7CF8-6861-4F61-A15D-5F162735E13B}"/>
    <cellStyle name="Saída 4 2 2 6 2" xfId="17951" xr:uid="{B60B383E-F827-4505-A63F-3EB1F3882FFF}"/>
    <cellStyle name="Saída 4 2 2 6 2 2" xfId="17952" xr:uid="{A37022A6-29FC-41C0-8E6C-BBB58FAFB600}"/>
    <cellStyle name="Saída 4 2 2 6 2 3" xfId="17953" xr:uid="{4DBCC6C3-BB26-4C7C-98B8-EDE6434E47AB}"/>
    <cellStyle name="Saída 4 2 2 6 3" xfId="17954" xr:uid="{1623E3F7-29A7-4586-9E7D-0D2C16406445}"/>
    <cellStyle name="Saída 4 2 2 6 4" xfId="17955" xr:uid="{7B9D6F7B-240C-4995-B58B-396F791D6A79}"/>
    <cellStyle name="Saída 4 2 2 7" xfId="17956" xr:uid="{025B65A4-266F-4D95-A85F-3FCF4C9CC4B1}"/>
    <cellStyle name="Saída 4 2 2 8" xfId="17957" xr:uid="{176269D2-0B76-4FED-A869-5D1E2800FB7A}"/>
    <cellStyle name="Saída 4 2 3" xfId="17958" xr:uid="{DDFD6113-6E82-402C-AF7A-809B7DC5547A}"/>
    <cellStyle name="Saída 4 2 3 2" xfId="17959" xr:uid="{AD67E21C-13BD-4A7B-BAD3-5F9C72916F57}"/>
    <cellStyle name="Saída 4 2 3 2 2" xfId="17960" xr:uid="{E1751FDD-AAAF-4742-8514-8F587C0BADBF}"/>
    <cellStyle name="Saída 4 2 3 2 2 2" xfId="17961" xr:uid="{B4D3FE9B-E93C-4C54-A479-D1C98632B9C2}"/>
    <cellStyle name="Saída 4 2 3 2 2 2 2" xfId="17962" xr:uid="{ECB69738-174C-416A-9D7A-5D3BAFE5704C}"/>
    <cellStyle name="Saída 4 2 3 2 2 2 2 2" xfId="17963" xr:uid="{27785DC4-6C79-436C-8F68-0429327F5F3A}"/>
    <cellStyle name="Saída 4 2 3 2 2 2 2 3" xfId="17964" xr:uid="{9E856B5E-7EC9-4240-AA86-2A2F0D261103}"/>
    <cellStyle name="Saída 4 2 3 2 2 2 3" xfId="17965" xr:uid="{6A86B470-DD89-489E-BC5F-E5169BC72871}"/>
    <cellStyle name="Saída 4 2 3 2 2 2 4" xfId="17966" xr:uid="{F3B1A18F-5ADE-471D-BB68-78C1CF3B1F55}"/>
    <cellStyle name="Saída 4 2 3 2 2 3" xfId="17967" xr:uid="{91AFF414-1D3C-42CA-9AF7-F52841FDDA5C}"/>
    <cellStyle name="Saída 4 2 3 2 2 3 2" xfId="17968" xr:uid="{2237B3B7-3F1E-442E-AFCF-9DE8D6CE4D59}"/>
    <cellStyle name="Saída 4 2 3 2 2 3 2 2" xfId="17969" xr:uid="{F8BB7600-BBA1-4FA9-94DF-D92B051EEAEA}"/>
    <cellStyle name="Saída 4 2 3 2 2 3 2 3" xfId="17970" xr:uid="{7AACC1F9-AA7B-4460-ACFD-69A15122F377}"/>
    <cellStyle name="Saída 4 2 3 2 2 3 3" xfId="17971" xr:uid="{B6ED8A2B-D5AF-4FBC-87CA-E5DBE318CB25}"/>
    <cellStyle name="Saída 4 2 3 2 2 3 4" xfId="17972" xr:uid="{82B03E77-B7CD-4D59-B08A-6BBAFF086580}"/>
    <cellStyle name="Saída 4 2 3 2 2 4" xfId="17973" xr:uid="{DB7086E3-2D6A-4047-A1D2-672BA2E84882}"/>
    <cellStyle name="Saída 4 2 3 2 2 5" xfId="17974" xr:uid="{79B23305-7962-4B61-8867-C8A70DAAF4D3}"/>
    <cellStyle name="Saída 4 2 3 2 3" xfId="17975" xr:uid="{B7B21CAD-04C8-49F7-8ADD-78C234066C15}"/>
    <cellStyle name="Saída 4 2 3 2 3 2" xfId="17976" xr:uid="{AAC0A58D-5C12-4D9A-99B0-F85388058C0F}"/>
    <cellStyle name="Saída 4 2 3 2 3 2 2" xfId="17977" xr:uid="{00B09728-2452-4600-9678-B6326DA52143}"/>
    <cellStyle name="Saída 4 2 3 2 3 2 3" xfId="17978" xr:uid="{E3870DCA-4E7A-40B7-9BFB-8CC10AD00CF7}"/>
    <cellStyle name="Saída 4 2 3 2 3 3" xfId="17979" xr:uid="{390FABC1-DDFE-4F65-B71B-9F1A373F3C91}"/>
    <cellStyle name="Saída 4 2 3 2 3 4" xfId="17980" xr:uid="{F7492731-B809-43F3-8649-68E2EABE03DA}"/>
    <cellStyle name="Saída 4 2 3 2 4" xfId="17981" xr:uid="{C3FCD78D-C0CB-4501-ACA3-77A9055A12C9}"/>
    <cellStyle name="Saída 4 2 3 2 4 2" xfId="17982" xr:uid="{5115E884-22B3-4E1E-9DFE-B0F2031A4AFB}"/>
    <cellStyle name="Saída 4 2 3 2 4 2 2" xfId="17983" xr:uid="{EC6378D7-893B-4104-8789-538CB3519F27}"/>
    <cellStyle name="Saída 4 2 3 2 4 2 3" xfId="17984" xr:uid="{018C1822-215D-4297-8591-67B93C1E092B}"/>
    <cellStyle name="Saída 4 2 3 2 4 3" xfId="17985" xr:uid="{F3F1410F-BA15-4BC6-BDCE-BDB282DB6A92}"/>
    <cellStyle name="Saída 4 2 3 2 4 4" xfId="17986" xr:uid="{76A9B4CC-BF86-4A14-A21F-DDE02403392D}"/>
    <cellStyle name="Saída 4 2 3 2 5" xfId="17987" xr:uid="{4F79185A-3BD6-4C5A-8E44-1CF059F30BAB}"/>
    <cellStyle name="Saída 4 2 3 2 6" xfId="17988" xr:uid="{DAAD85BA-5E75-4E5A-BB33-93A013696832}"/>
    <cellStyle name="Saída 4 2 3 3" xfId="17989" xr:uid="{6D203D75-9984-490F-B590-C137A400B56E}"/>
    <cellStyle name="Saída 4 2 3 3 2" xfId="17990" xr:uid="{D29C6558-03AB-46B1-BC6E-A56BB1616273}"/>
    <cellStyle name="Saída 4 2 3 3 2 2" xfId="17991" xr:uid="{B9E2217A-0902-46AA-ACB0-15283D7D56CA}"/>
    <cellStyle name="Saída 4 2 3 3 2 2 2" xfId="17992" xr:uid="{5DC8315D-53E4-494B-A50F-2CDA61FD8C7A}"/>
    <cellStyle name="Saída 4 2 3 3 2 2 3" xfId="17993" xr:uid="{C3F8F319-8662-4C43-AA5D-B94592F8AF4A}"/>
    <cellStyle name="Saída 4 2 3 3 2 3" xfId="17994" xr:uid="{55F58F73-7A9E-46C6-9B73-750D20C899BC}"/>
    <cellStyle name="Saída 4 2 3 3 2 4" xfId="17995" xr:uid="{83EBB1E0-598B-4DA9-989D-B90C9D784089}"/>
    <cellStyle name="Saída 4 2 3 3 3" xfId="17996" xr:uid="{E604D0CB-FEC9-459B-A684-E9A2F4005486}"/>
    <cellStyle name="Saída 4 2 3 3 3 2" xfId="17997" xr:uid="{40113C68-9922-4AB1-A0CD-386BA44624D8}"/>
    <cellStyle name="Saída 4 2 3 3 3 2 2" xfId="17998" xr:uid="{6EF738A0-CF82-4969-9996-2043CD19AE92}"/>
    <cellStyle name="Saída 4 2 3 3 3 2 3" xfId="17999" xr:uid="{980A0E53-016C-4B8C-99F9-586F7DE64C30}"/>
    <cellStyle name="Saída 4 2 3 3 3 3" xfId="18000" xr:uid="{B7535BC5-9016-4AB4-B8EB-B43DA5C91240}"/>
    <cellStyle name="Saída 4 2 3 3 3 4" xfId="18001" xr:uid="{E748D8CF-8C2A-4360-B4FE-F10938B30895}"/>
    <cellStyle name="Saída 4 2 3 3 4" xfId="18002" xr:uid="{5D502D93-6045-46B6-BF18-8FD56A0D6C3F}"/>
    <cellStyle name="Saída 4 2 3 3 5" xfId="18003" xr:uid="{081273E7-CA31-4AD5-9FA5-065D413E1B6E}"/>
    <cellStyle name="Saída 4 2 3 4" xfId="18004" xr:uid="{03D1F265-FBFB-4915-99DD-57072BEDBDD6}"/>
    <cellStyle name="Saída 4 2 3 4 2" xfId="18005" xr:uid="{73518F92-622E-41C9-A2E6-42EC0453C819}"/>
    <cellStyle name="Saída 4 2 3 4 2 2" xfId="18006" xr:uid="{8768BEE8-D976-4011-B6D2-B77B484BE152}"/>
    <cellStyle name="Saída 4 2 3 4 2 3" xfId="18007" xr:uid="{E41AFA4F-39CF-4372-AC01-9738551AE6E8}"/>
    <cellStyle name="Saída 4 2 3 4 3" xfId="18008" xr:uid="{552F6001-D7D4-45E2-A495-423BCA89C75C}"/>
    <cellStyle name="Saída 4 2 3 4 4" xfId="18009" xr:uid="{FC7148B0-5163-4B36-94F1-25C8DAF687E9}"/>
    <cellStyle name="Saída 4 2 3 5" xfId="18010" xr:uid="{5671ECB2-2280-405E-9DF1-92ED0DCB0C24}"/>
    <cellStyle name="Saída 4 2 3 5 2" xfId="18011" xr:uid="{668FE757-7BB3-4BEE-98CF-9FCC3C4F48AA}"/>
    <cellStyle name="Saída 4 2 3 5 2 2" xfId="18012" xr:uid="{399AA75A-5640-4B92-8212-281E1D356415}"/>
    <cellStyle name="Saída 4 2 3 5 2 3" xfId="18013" xr:uid="{B0E0FFB7-4772-43F8-9DCA-FD08188C5B91}"/>
    <cellStyle name="Saída 4 2 3 5 3" xfId="18014" xr:uid="{374F0BE0-2FCF-4784-8EB6-8B9502893FDD}"/>
    <cellStyle name="Saída 4 2 3 5 4" xfId="18015" xr:uid="{B727873A-1995-4CCA-8FF4-0269594BD627}"/>
    <cellStyle name="Saída 4 2 3 6" xfId="18016" xr:uid="{CF36620E-3EC6-4F27-B1CC-6C4C962E68B9}"/>
    <cellStyle name="Saída 4 2 3 7" xfId="18017" xr:uid="{8ED2DBB5-52CD-42D1-867E-F7CEF83166BA}"/>
    <cellStyle name="Saída 4 2 4" xfId="18018" xr:uid="{0FEE3E8E-BCDF-4755-9BC1-336E6782904B}"/>
    <cellStyle name="Saída 4 2 4 2" xfId="18019" xr:uid="{81112729-4653-4594-B2EA-37B8CDF9323D}"/>
    <cellStyle name="Saída 4 2 4 2 2" xfId="18020" xr:uid="{1F67627D-0F63-4A8A-8989-5A8BAED9D6F5}"/>
    <cellStyle name="Saída 4 2 4 2 2 2" xfId="18021" xr:uid="{188EC043-36C9-4C65-93D8-C5E17B0FD935}"/>
    <cellStyle name="Saída 4 2 4 2 2 2 2" xfId="18022" xr:uid="{19DAD984-09CA-4141-9B16-6B238E12BD7A}"/>
    <cellStyle name="Saída 4 2 4 2 2 2 3" xfId="18023" xr:uid="{44EE1B6D-E164-4347-A48B-856706A03AD7}"/>
    <cellStyle name="Saída 4 2 4 2 2 3" xfId="18024" xr:uid="{AD372F63-FFAF-4669-825D-7746177991F2}"/>
    <cellStyle name="Saída 4 2 4 2 2 4" xfId="18025" xr:uid="{B7A2B2E7-57CF-412C-82A0-65633F73FB39}"/>
    <cellStyle name="Saída 4 2 4 2 3" xfId="18026" xr:uid="{B2F932C4-8E90-405C-9EEB-FE3A6FC6D168}"/>
    <cellStyle name="Saída 4 2 4 2 3 2" xfId="18027" xr:uid="{C0595CB2-D815-43BF-83B0-8BB9E4C265A1}"/>
    <cellStyle name="Saída 4 2 4 2 3 2 2" xfId="18028" xr:uid="{5DE736DF-A2AC-4482-8715-2B16FFFEA972}"/>
    <cellStyle name="Saída 4 2 4 2 3 2 3" xfId="18029" xr:uid="{B8A45269-4394-4D97-88FD-341C82B6F9E0}"/>
    <cellStyle name="Saída 4 2 4 2 3 3" xfId="18030" xr:uid="{8CDD4B8F-38A5-4854-B559-83CF07170E72}"/>
    <cellStyle name="Saída 4 2 4 2 3 4" xfId="18031" xr:uid="{F6341A27-5BF4-4B06-9BAB-9719550729B5}"/>
    <cellStyle name="Saída 4 2 4 2 4" xfId="18032" xr:uid="{1055347D-83AB-45FA-9CCC-8AE538B2FCD7}"/>
    <cellStyle name="Saída 4 2 4 2 5" xfId="18033" xr:uid="{EEFE3EF3-F96C-46B3-8B81-8D2F4A1F1F95}"/>
    <cellStyle name="Saída 4 2 4 3" xfId="18034" xr:uid="{7B2F2DDB-0D3F-4004-B028-42165722B13F}"/>
    <cellStyle name="Saída 4 2 4 3 2" xfId="18035" xr:uid="{BABB6F16-BB3B-4986-8D75-D8072E5996E4}"/>
    <cellStyle name="Saída 4 2 4 3 2 2" xfId="18036" xr:uid="{B75FC970-DB64-462B-AFBC-6B92109E5F12}"/>
    <cellStyle name="Saída 4 2 4 3 2 3" xfId="18037" xr:uid="{146F385A-8B18-43EC-AD5F-BC60493D5823}"/>
    <cellStyle name="Saída 4 2 4 3 3" xfId="18038" xr:uid="{0DF65F67-2F73-4620-BC18-C3C54AD94852}"/>
    <cellStyle name="Saída 4 2 4 3 4" xfId="18039" xr:uid="{DCB9E7B1-A09F-4265-AE6B-C9C19A86633C}"/>
    <cellStyle name="Saída 4 2 4 4" xfId="18040" xr:uid="{AB39A716-3615-46E7-B4EE-0BF99D9B58C7}"/>
    <cellStyle name="Saída 4 2 4 4 2" xfId="18041" xr:uid="{79C0B7BB-F690-4BB4-9CDE-638ECB337824}"/>
    <cellStyle name="Saída 4 2 4 4 2 2" xfId="18042" xr:uid="{A07969E9-FFB2-445E-B99F-2AE2924C92AD}"/>
    <cellStyle name="Saída 4 2 4 4 2 3" xfId="18043" xr:uid="{77404955-8E4C-465F-84A1-4D3615432FEA}"/>
    <cellStyle name="Saída 4 2 4 4 3" xfId="18044" xr:uid="{45940ED9-CBD7-4F71-BCEA-F29E722667E9}"/>
    <cellStyle name="Saída 4 2 4 4 4" xfId="18045" xr:uid="{306CAEEA-6A70-4913-A93A-FD03447D2A09}"/>
    <cellStyle name="Saída 4 2 4 5" xfId="18046" xr:uid="{3DFCA9C2-48B3-4C39-9259-0888DE856FA5}"/>
    <cellStyle name="Saída 4 2 4 6" xfId="18047" xr:uid="{44E13DC3-B991-41BD-BCD7-27AEEE4F009F}"/>
    <cellStyle name="Saída 4 2 5" xfId="18048" xr:uid="{8918F862-EA96-4BA0-9C70-5AB450AAF222}"/>
    <cellStyle name="Saída 4 2 5 2" xfId="18049" xr:uid="{DD377B5B-03C0-4743-AC61-70DD17E33EDD}"/>
    <cellStyle name="Saída 4 2 5 2 2" xfId="18050" xr:uid="{E5BCA5B4-9990-4C9E-8F0A-2621AD2639FA}"/>
    <cellStyle name="Saída 4 2 5 2 2 2" xfId="18051" xr:uid="{536E6946-D04A-4ABA-BC6A-29799F9F4D0D}"/>
    <cellStyle name="Saída 4 2 5 2 2 3" xfId="18052" xr:uid="{F489F0F9-F93C-4569-B75D-04D83A5229AE}"/>
    <cellStyle name="Saída 4 2 5 2 3" xfId="18053" xr:uid="{0E6BF416-C867-4ACC-9856-FD7B109AED88}"/>
    <cellStyle name="Saída 4 2 5 2 4" xfId="18054" xr:uid="{F19FA150-5AFD-4C0F-B17F-74099870BFB1}"/>
    <cellStyle name="Saída 4 2 5 3" xfId="18055" xr:uid="{FE96E9AC-A68E-4E95-B296-F0741BEA93BF}"/>
    <cellStyle name="Saída 4 2 5 3 2" xfId="18056" xr:uid="{BC488143-C4A3-4B9B-A164-073F28697C2C}"/>
    <cellStyle name="Saída 4 2 5 3 2 2" xfId="18057" xr:uid="{7F9F80FD-2EA8-4AF2-9FC8-1790E4F264BC}"/>
    <cellStyle name="Saída 4 2 5 3 2 3" xfId="18058" xr:uid="{5B234188-A194-4BFF-BB4D-9FA33F511B44}"/>
    <cellStyle name="Saída 4 2 5 3 3" xfId="18059" xr:uid="{4F3A006A-6ED2-4FFD-AC79-2A3C45822D38}"/>
    <cellStyle name="Saída 4 2 5 3 4" xfId="18060" xr:uid="{30D80BA9-CD95-4305-85C0-F9A854AD0F36}"/>
    <cellStyle name="Saída 4 2 5 4" xfId="18061" xr:uid="{C0C2F7AF-478B-4500-AD62-ECED4370E56A}"/>
    <cellStyle name="Saída 4 2 5 5" xfId="18062" xr:uid="{74FDD3A6-F2BF-4376-90AB-39F6ACE975A0}"/>
    <cellStyle name="Saída 4 2 6" xfId="18063" xr:uid="{1B6A3D55-857C-4AF9-B7D8-2BE6A562D6F7}"/>
    <cellStyle name="Saída 4 2 6 2" xfId="18064" xr:uid="{ACEA239E-CE54-478C-A9B1-2CB018F46B65}"/>
    <cellStyle name="Saída 4 2 6 2 2" xfId="18065" xr:uid="{EC86C7D6-C304-4DC1-AE85-82B815457E91}"/>
    <cellStyle name="Saída 4 2 6 2 3" xfId="18066" xr:uid="{FD3BE622-22A5-4379-8F38-CDBDE92CE2B8}"/>
    <cellStyle name="Saída 4 2 6 3" xfId="18067" xr:uid="{6089B080-FD34-45C7-BDDD-C12AAC21E6EF}"/>
    <cellStyle name="Saída 4 2 6 4" xfId="18068" xr:uid="{B4F2DD57-3414-43AB-BBA0-5F629F392647}"/>
    <cellStyle name="Saída 4 2 7" xfId="18069" xr:uid="{AF06D3DA-2631-44D1-85C2-8E55A7B6AD7C}"/>
    <cellStyle name="Saída 4 2 7 2" xfId="18070" xr:uid="{24493454-9B9D-4F7F-8B6D-B518E6CC2ED6}"/>
    <cellStyle name="Saída 4 2 7 2 2" xfId="18071" xr:uid="{0FAE099A-B1E7-4311-B590-875E4A6D5E34}"/>
    <cellStyle name="Saída 4 2 7 2 3" xfId="18072" xr:uid="{F216701E-30DD-41B9-AEA6-D30B6B675BE0}"/>
    <cellStyle name="Saída 4 2 7 3" xfId="18073" xr:uid="{6935435D-EF70-470D-AE44-47D7740D15A4}"/>
    <cellStyle name="Saída 4 2 7 4" xfId="18074" xr:uid="{7CF206FD-E6B9-419E-AF48-13F6A022C2CE}"/>
    <cellStyle name="Saída 4 2 8" xfId="18075" xr:uid="{4AC7DB23-97AE-4DBD-8E08-FB16E8977702}"/>
    <cellStyle name="Saída 4 2 9" xfId="18076" xr:uid="{28299535-7B8E-4336-9168-898595A80A2B}"/>
    <cellStyle name="Saída 4 3" xfId="18077" xr:uid="{397DF1C7-6D0B-41C8-B58B-C1B125FF08F0}"/>
    <cellStyle name="Saída 4 3 2" xfId="18078" xr:uid="{451D1192-8E63-4654-A8D9-23B402FC4C0E}"/>
    <cellStyle name="Saída 4 3 2 2" xfId="18079" xr:uid="{25817852-99F9-4BF0-B3B4-743C3070B618}"/>
    <cellStyle name="Saída 4 3 2 2 2" xfId="18080" xr:uid="{9C2DD43D-3D65-4B93-A8EF-A69C4909AD2A}"/>
    <cellStyle name="Saída 4 3 2 2 2 2" xfId="18081" xr:uid="{B5DB742C-C2BF-455E-B45D-07A64450A39B}"/>
    <cellStyle name="Saída 4 3 2 2 2 2 2" xfId="18082" xr:uid="{8FF10C8B-E02C-4F6E-AB72-960E8F800A23}"/>
    <cellStyle name="Saída 4 3 2 2 2 2 2 2" xfId="18083" xr:uid="{7940DE52-9A2E-4C62-9C47-865ECDD4C214}"/>
    <cellStyle name="Saída 4 3 2 2 2 2 2 3" xfId="18084" xr:uid="{234983E8-31F8-4610-B551-A5640C0F62D9}"/>
    <cellStyle name="Saída 4 3 2 2 2 2 3" xfId="18085" xr:uid="{93231153-3505-4FB7-A7E2-9FCC29D6EC43}"/>
    <cellStyle name="Saída 4 3 2 2 2 2 4" xfId="18086" xr:uid="{8CBE2B73-898A-4081-B3F1-4F2A2CF096B5}"/>
    <cellStyle name="Saída 4 3 2 2 2 3" xfId="18087" xr:uid="{0FE11160-EE0A-4FF8-99E7-EE27167A444B}"/>
    <cellStyle name="Saída 4 3 2 2 2 3 2" xfId="18088" xr:uid="{09B5E0A4-45EA-4CE9-A024-CF10A20FCFC5}"/>
    <cellStyle name="Saída 4 3 2 2 2 3 2 2" xfId="18089" xr:uid="{AB89503A-8F4D-47CA-BDF4-1C54ACE6D6F9}"/>
    <cellStyle name="Saída 4 3 2 2 2 3 2 3" xfId="18090" xr:uid="{7AFDF472-9AFD-4A35-B936-5124C6DD0E48}"/>
    <cellStyle name="Saída 4 3 2 2 2 3 3" xfId="18091" xr:uid="{78D04EC0-7783-4ED4-A98B-A328828CA51B}"/>
    <cellStyle name="Saída 4 3 2 2 2 3 4" xfId="18092" xr:uid="{2833851D-3779-4EC6-883A-56D086C425EC}"/>
    <cellStyle name="Saída 4 3 2 2 2 4" xfId="18093" xr:uid="{4754DE09-A614-4252-B569-D2503CE677B1}"/>
    <cellStyle name="Saída 4 3 2 2 2 5" xfId="18094" xr:uid="{D3E25CA5-BC87-4E74-ABDD-04FA09C4FC51}"/>
    <cellStyle name="Saída 4 3 2 2 3" xfId="18095" xr:uid="{2C10F6A7-C5CF-4210-B554-226CC3C3A2BF}"/>
    <cellStyle name="Saída 4 3 2 2 3 2" xfId="18096" xr:uid="{320772BF-9FE0-495F-9ECE-0DF677FCDB17}"/>
    <cellStyle name="Saída 4 3 2 2 3 2 2" xfId="18097" xr:uid="{45A923D3-D042-46E2-963E-61BFF34F4F8A}"/>
    <cellStyle name="Saída 4 3 2 2 3 2 3" xfId="18098" xr:uid="{91087015-99A7-4881-974F-67CC63635137}"/>
    <cellStyle name="Saída 4 3 2 2 3 3" xfId="18099" xr:uid="{F4F7396D-2492-436B-9A87-6C216F6F597A}"/>
    <cellStyle name="Saída 4 3 2 2 3 4" xfId="18100" xr:uid="{6CE77436-B607-4F7D-AEAF-B48EE8CF2153}"/>
    <cellStyle name="Saída 4 3 2 2 4" xfId="18101" xr:uid="{04DD28C3-7B58-4F72-8752-C4A67C6C7D49}"/>
    <cellStyle name="Saída 4 3 2 2 4 2" xfId="18102" xr:uid="{8F18C12B-3A41-4B9C-AEF7-919B69D81C18}"/>
    <cellStyle name="Saída 4 3 2 2 4 2 2" xfId="18103" xr:uid="{747EB39B-E008-4A60-B903-69334E213428}"/>
    <cellStyle name="Saída 4 3 2 2 4 2 3" xfId="18104" xr:uid="{E780B848-C337-49BF-B8E3-A3509323C3FD}"/>
    <cellStyle name="Saída 4 3 2 2 4 3" xfId="18105" xr:uid="{454F3C55-B44C-4195-83AA-566489EB3EE7}"/>
    <cellStyle name="Saída 4 3 2 2 4 4" xfId="18106" xr:uid="{A2160992-EC17-45DE-9740-488E070DB3AE}"/>
    <cellStyle name="Saída 4 3 2 2 5" xfId="18107" xr:uid="{C4A6E739-DDF6-46C4-833E-8DFA9AB014E0}"/>
    <cellStyle name="Saída 4 3 2 2 6" xfId="18108" xr:uid="{2991E664-1B1E-4556-A08D-E2110FED9DA9}"/>
    <cellStyle name="Saída 4 3 2 3" xfId="18109" xr:uid="{8C2BF6D6-3DA2-45A6-A483-776639368CAA}"/>
    <cellStyle name="Saída 4 3 2 3 2" xfId="18110" xr:uid="{58702624-678A-49C5-9456-91014E7AD97D}"/>
    <cellStyle name="Saída 4 3 2 3 2 2" xfId="18111" xr:uid="{84C682A3-ACE4-417F-B02A-04EE4776333A}"/>
    <cellStyle name="Saída 4 3 2 3 2 2 2" xfId="18112" xr:uid="{FA259A9F-F346-4E27-BB35-BAE5F35A6FCE}"/>
    <cellStyle name="Saída 4 3 2 3 2 2 3" xfId="18113" xr:uid="{9D507E24-089E-419C-95C9-C944BEB664A3}"/>
    <cellStyle name="Saída 4 3 2 3 2 3" xfId="18114" xr:uid="{85088288-1057-4CD2-BCC5-73F4C1117ECF}"/>
    <cellStyle name="Saída 4 3 2 3 2 4" xfId="18115" xr:uid="{9625C24D-3676-4FFA-B2DD-3DBF7951A254}"/>
    <cellStyle name="Saída 4 3 2 3 3" xfId="18116" xr:uid="{894D2006-4C10-4D38-B146-42CA095B3637}"/>
    <cellStyle name="Saída 4 3 2 3 3 2" xfId="18117" xr:uid="{0C9E22F2-650F-4117-ACB4-7DC218A6DBD9}"/>
    <cellStyle name="Saída 4 3 2 3 3 2 2" xfId="18118" xr:uid="{A0A3F75E-2FAF-463D-8FB4-B2CD09C1402A}"/>
    <cellStyle name="Saída 4 3 2 3 3 2 3" xfId="18119" xr:uid="{C31378B0-B1B3-450B-9AD6-C522A66E86FC}"/>
    <cellStyle name="Saída 4 3 2 3 3 3" xfId="18120" xr:uid="{51F74CF8-A746-49DB-90E6-E81238BBCBB3}"/>
    <cellStyle name="Saída 4 3 2 3 3 4" xfId="18121" xr:uid="{4C02CDE5-C7EA-4334-A97B-4B8F23009129}"/>
    <cellStyle name="Saída 4 3 2 3 4" xfId="18122" xr:uid="{DC99ACB5-B4D6-4349-AFDE-5BA4496DBCE2}"/>
    <cellStyle name="Saída 4 3 2 3 5" xfId="18123" xr:uid="{E105A1E3-F558-4B5B-A170-F7ABF11EA1B9}"/>
    <cellStyle name="Saída 4 3 2 4" xfId="18124" xr:uid="{07A34886-6266-4F34-867F-50FDA1B58FF0}"/>
    <cellStyle name="Saída 4 3 2 4 2" xfId="18125" xr:uid="{FC72F154-95F9-4B16-AB7B-204A8C8FE9C2}"/>
    <cellStyle name="Saída 4 3 2 4 2 2" xfId="18126" xr:uid="{92389A26-A8DB-4F7B-8EC9-993C6025B197}"/>
    <cellStyle name="Saída 4 3 2 4 2 3" xfId="18127" xr:uid="{C871629E-B812-442F-AE75-835EF69699D7}"/>
    <cellStyle name="Saída 4 3 2 4 3" xfId="18128" xr:uid="{6CFFB7F8-9D1B-4104-B374-AC55EB67EA69}"/>
    <cellStyle name="Saída 4 3 2 4 4" xfId="18129" xr:uid="{255E063C-DB87-4A96-B02C-F4046A899111}"/>
    <cellStyle name="Saída 4 3 2 5" xfId="18130" xr:uid="{B78EB969-3389-477A-825A-04560A9F0F0C}"/>
    <cellStyle name="Saída 4 3 2 5 2" xfId="18131" xr:uid="{D880B8B6-216D-46F2-88D2-1BB7BDF7EA78}"/>
    <cellStyle name="Saída 4 3 2 5 2 2" xfId="18132" xr:uid="{E4BB5EA0-FBFD-4B7D-BE2D-83599935F2DD}"/>
    <cellStyle name="Saída 4 3 2 5 2 3" xfId="18133" xr:uid="{39AEA82E-342C-4BA0-B324-6B6743977BB8}"/>
    <cellStyle name="Saída 4 3 2 5 3" xfId="18134" xr:uid="{2A500921-6EC8-4745-A81F-CA1CAC8BECCE}"/>
    <cellStyle name="Saída 4 3 2 5 4" xfId="18135" xr:uid="{2536D38E-2287-45BF-950F-1194B76A5FFD}"/>
    <cellStyle name="Saída 4 3 2 6" xfId="18136" xr:uid="{44D5B5C9-C4A5-4C29-BD22-438E72EB6C07}"/>
    <cellStyle name="Saída 4 3 2 7" xfId="18137" xr:uid="{71B4AF0D-80FA-4079-AF93-E809D1C6BDB7}"/>
    <cellStyle name="Saída 4 3 3" xfId="18138" xr:uid="{BB820663-0DB3-4AA9-BE3D-C0D069EFD74D}"/>
    <cellStyle name="Saída 4 3 3 2" xfId="18139" xr:uid="{BB480012-6026-431D-94A1-0257011CF60A}"/>
    <cellStyle name="Saída 4 3 3 2 2" xfId="18140" xr:uid="{A0B15A93-1FFA-4ECF-BF96-36CDD7715D64}"/>
    <cellStyle name="Saída 4 3 3 2 2 2" xfId="18141" xr:uid="{FAC03AF9-B743-4CC3-A7D1-F5666D7FCEC6}"/>
    <cellStyle name="Saída 4 3 3 2 2 2 2" xfId="18142" xr:uid="{29BF4D7C-A6B0-47AE-89DD-FE3631CDF24B}"/>
    <cellStyle name="Saída 4 3 3 2 2 2 3" xfId="18143" xr:uid="{601968DB-4CC4-44AE-A839-CF901F83E1BE}"/>
    <cellStyle name="Saída 4 3 3 2 2 3" xfId="18144" xr:uid="{3D53AFB7-42A8-4268-A8E5-0403B29685EA}"/>
    <cellStyle name="Saída 4 3 3 2 2 4" xfId="18145" xr:uid="{E5447944-CC44-44FD-A55E-56EC767DF857}"/>
    <cellStyle name="Saída 4 3 3 2 3" xfId="18146" xr:uid="{BFAA53A7-772D-45B8-AE3B-BFAFB96BFA55}"/>
    <cellStyle name="Saída 4 3 3 2 3 2" xfId="18147" xr:uid="{E0DE59EE-3FF3-4262-9F88-E0E39738C717}"/>
    <cellStyle name="Saída 4 3 3 2 3 2 2" xfId="18148" xr:uid="{665D491D-E75A-4C43-BA1F-7E13D4719CBD}"/>
    <cellStyle name="Saída 4 3 3 2 3 2 3" xfId="18149" xr:uid="{A6C84734-7179-4731-8CB9-536F6778BDAE}"/>
    <cellStyle name="Saída 4 3 3 2 3 3" xfId="18150" xr:uid="{109F5825-0F1B-4B9A-A723-4788F6B23A1E}"/>
    <cellStyle name="Saída 4 3 3 2 3 4" xfId="18151" xr:uid="{2C92EFA2-F51C-4341-9FD4-AB401DA960BB}"/>
    <cellStyle name="Saída 4 3 3 2 4" xfId="18152" xr:uid="{0C566CC9-8704-402B-9D9D-F3C7002EF149}"/>
    <cellStyle name="Saída 4 3 3 2 5" xfId="18153" xr:uid="{0F780B1F-C8FE-41C9-BE51-1DB7126A1493}"/>
    <cellStyle name="Saída 4 3 3 3" xfId="18154" xr:uid="{D7DBE2A9-DB1D-4BF4-807C-B71F803D8D2C}"/>
    <cellStyle name="Saída 4 3 3 3 2" xfId="18155" xr:uid="{31426434-E00B-4F63-AF4D-A44413677FD0}"/>
    <cellStyle name="Saída 4 3 3 3 2 2" xfId="18156" xr:uid="{0F597439-0519-4BD2-B4B6-6661BD7CB3B1}"/>
    <cellStyle name="Saída 4 3 3 3 2 3" xfId="18157" xr:uid="{4C3EEA44-75FF-49ED-ABBC-76A36B8D1F1B}"/>
    <cellStyle name="Saída 4 3 3 3 3" xfId="18158" xr:uid="{3709311D-1B52-4ACD-B72C-176440A69FFA}"/>
    <cellStyle name="Saída 4 3 3 3 4" xfId="18159" xr:uid="{061A651B-BE72-4DC4-88FA-CF1401BDD90A}"/>
    <cellStyle name="Saída 4 3 3 4" xfId="18160" xr:uid="{C62C045B-9766-4E89-BDD9-E82D7607CC3E}"/>
    <cellStyle name="Saída 4 3 3 4 2" xfId="18161" xr:uid="{D4C3C088-8AFE-420F-A9A2-C3743B0DF8C6}"/>
    <cellStyle name="Saída 4 3 3 4 2 2" xfId="18162" xr:uid="{3553B4E4-E918-4AB4-8F1D-51FF6FF432BA}"/>
    <cellStyle name="Saída 4 3 3 4 2 3" xfId="18163" xr:uid="{C236457E-127F-4C74-9B06-D31677B9CCD7}"/>
    <cellStyle name="Saída 4 3 3 4 3" xfId="18164" xr:uid="{1BE9216C-47B0-4F9A-9BE2-5811271A17EB}"/>
    <cellStyle name="Saída 4 3 3 4 4" xfId="18165" xr:uid="{0B19AE3A-76EF-4007-A5F0-0AC7AEE6A269}"/>
    <cellStyle name="Saída 4 3 3 5" xfId="18166" xr:uid="{E639CEB4-2565-4BDA-B4C3-AF6E423DCC9E}"/>
    <cellStyle name="Saída 4 3 3 6" xfId="18167" xr:uid="{24CB7340-2343-4D64-B908-E2D71CBC33DA}"/>
    <cellStyle name="Saída 4 3 4" xfId="18168" xr:uid="{BE64C913-79E2-4DEE-AAA9-05F8FA0D26BC}"/>
    <cellStyle name="Saída 4 3 4 2" xfId="18169" xr:uid="{F623B721-7748-4E5B-9D1F-1807767DC19A}"/>
    <cellStyle name="Saída 4 3 4 2 2" xfId="18170" xr:uid="{262EDCDD-F018-4F1F-A674-4F56045D711C}"/>
    <cellStyle name="Saída 4 3 4 2 2 2" xfId="18171" xr:uid="{D3FB471D-5FFF-453D-86CC-D39C2C8DB212}"/>
    <cellStyle name="Saída 4 3 4 2 2 3" xfId="18172" xr:uid="{08EEAAD6-EE5E-4BAD-97B4-EAC13C5F0A44}"/>
    <cellStyle name="Saída 4 3 4 2 3" xfId="18173" xr:uid="{DCBE856C-9F09-464D-96B8-3BDB02CDB3EF}"/>
    <cellStyle name="Saída 4 3 4 2 4" xfId="18174" xr:uid="{EA9F335C-C554-4424-B232-4C2E532CBC4B}"/>
    <cellStyle name="Saída 4 3 4 3" xfId="18175" xr:uid="{AB0533DE-3A24-4C48-B544-68E9FD052DA5}"/>
    <cellStyle name="Saída 4 3 4 3 2" xfId="18176" xr:uid="{D3DB0618-3FB5-47C0-8DDC-DF795CBFD1C1}"/>
    <cellStyle name="Saída 4 3 4 3 2 2" xfId="18177" xr:uid="{87E7C8E9-9D91-4C83-B4EA-E17E10AA7A22}"/>
    <cellStyle name="Saída 4 3 4 3 2 3" xfId="18178" xr:uid="{55F1AC1D-ED7E-4A69-B0EB-2B5638DBEE04}"/>
    <cellStyle name="Saída 4 3 4 3 3" xfId="18179" xr:uid="{6FED5113-5FC9-4D80-9C06-C1CF5053354E}"/>
    <cellStyle name="Saída 4 3 4 3 4" xfId="18180" xr:uid="{C5D9FF2B-FA50-45EF-9789-900134166DF8}"/>
    <cellStyle name="Saída 4 3 4 4" xfId="18181" xr:uid="{C6756DDC-86A6-45E2-A953-B496AF70017F}"/>
    <cellStyle name="Saída 4 3 4 5" xfId="18182" xr:uid="{28C1B331-7604-4AE7-8843-294DC7601B51}"/>
    <cellStyle name="Saída 4 3 5" xfId="18183" xr:uid="{47257AB4-6F72-4B49-ADC8-AAEC530490D3}"/>
    <cellStyle name="Saída 4 3 5 2" xfId="18184" xr:uid="{D9A27352-2410-4FB8-8FD2-E7E995FD75ED}"/>
    <cellStyle name="Saída 4 3 5 2 2" xfId="18185" xr:uid="{CEF96C81-2D88-4272-983C-73EC1C6EAF0B}"/>
    <cellStyle name="Saída 4 3 5 2 3" xfId="18186" xr:uid="{669C22A1-63BC-46F0-8A9A-320580C891F2}"/>
    <cellStyle name="Saída 4 3 5 3" xfId="18187" xr:uid="{9B9792FE-88CD-4394-8BD1-89BC7A0E548A}"/>
    <cellStyle name="Saída 4 3 5 4" xfId="18188" xr:uid="{13DE77EC-F97C-4268-8C72-66F4A2FE808B}"/>
    <cellStyle name="Saída 4 3 6" xfId="18189" xr:uid="{F152C8A7-A0BD-460E-9357-1EA65E05E044}"/>
    <cellStyle name="Saída 4 3 6 2" xfId="18190" xr:uid="{DFCE08FB-0F26-4EE8-9728-5BDE8FEF21C6}"/>
    <cellStyle name="Saída 4 3 6 2 2" xfId="18191" xr:uid="{B940BC13-3ECB-4F50-BE9F-E0D79BFD188C}"/>
    <cellStyle name="Saída 4 3 6 2 3" xfId="18192" xr:uid="{40A1BC05-4B5A-49E2-940A-F3389166FD96}"/>
    <cellStyle name="Saída 4 3 6 3" xfId="18193" xr:uid="{2E87F3F4-7EE0-46A4-B045-E7C8F1022E71}"/>
    <cellStyle name="Saída 4 3 6 4" xfId="18194" xr:uid="{64750196-BEF0-4013-94DB-AB420EC83035}"/>
    <cellStyle name="Saída 4 3 7" xfId="18195" xr:uid="{90983C8F-CDAF-4246-967E-CBCA9D06E8A9}"/>
    <cellStyle name="Saída 4 3 8" xfId="18196" xr:uid="{DD78835C-52C4-4427-A3DC-8816D053D3FC}"/>
    <cellStyle name="Saída 4 4" xfId="18197" xr:uid="{715AA4B9-42B9-40D3-8648-5E4B40D422C9}"/>
    <cellStyle name="Saída 4 4 2" xfId="18198" xr:uid="{903852DD-9018-4EFB-81D1-E5E96A93B2D0}"/>
    <cellStyle name="Saída 4 4 2 2" xfId="18199" xr:uid="{75D1A61D-8150-4D9A-9361-6759536C7400}"/>
    <cellStyle name="Saída 4 4 2 2 2" xfId="18200" xr:uid="{054511CD-852A-44D2-B2AF-4A16853DB213}"/>
    <cellStyle name="Saída 4 4 2 2 2 2" xfId="18201" xr:uid="{30B29B8D-A986-4C48-89CC-B6E9899BA82A}"/>
    <cellStyle name="Saída 4 4 2 2 2 2 2" xfId="18202" xr:uid="{8ED26E63-862A-47FA-ACE7-AEDE78C73434}"/>
    <cellStyle name="Saída 4 4 2 2 2 2 3" xfId="18203" xr:uid="{AB625528-6B14-4B36-AF4F-CDCFE55CB133}"/>
    <cellStyle name="Saída 4 4 2 2 2 3" xfId="18204" xr:uid="{4C0CA37E-F0A6-46E7-8854-95690BEFEF24}"/>
    <cellStyle name="Saída 4 4 2 2 2 4" xfId="18205" xr:uid="{A4BD0485-B1A9-408E-845D-EBDC817B8864}"/>
    <cellStyle name="Saída 4 4 2 2 3" xfId="18206" xr:uid="{B0C6682B-10D8-41DD-92BC-4F7F1D3DDC03}"/>
    <cellStyle name="Saída 4 4 2 2 3 2" xfId="18207" xr:uid="{08CDB239-416F-49BF-8137-0C9241E7AF0A}"/>
    <cellStyle name="Saída 4 4 2 2 3 2 2" xfId="18208" xr:uid="{FAA5E83E-779D-4E58-8703-8D258416C21D}"/>
    <cellStyle name="Saída 4 4 2 2 3 2 3" xfId="18209" xr:uid="{A0A0C693-4E89-4215-821E-16CF1E2A7F1C}"/>
    <cellStyle name="Saída 4 4 2 2 3 3" xfId="18210" xr:uid="{D6E20A87-0D10-42F3-9692-164CA3FE1101}"/>
    <cellStyle name="Saída 4 4 2 2 3 4" xfId="18211" xr:uid="{CD78BD13-700E-4B85-A404-9C28B73BA1F6}"/>
    <cellStyle name="Saída 4 4 2 2 4" xfId="18212" xr:uid="{3AE9A22E-BAA9-4403-A78B-294C139FD026}"/>
    <cellStyle name="Saída 4 4 2 2 5" xfId="18213" xr:uid="{E117FF12-A6CB-40DE-8AFB-17F90546628C}"/>
    <cellStyle name="Saída 4 4 2 3" xfId="18214" xr:uid="{DC2338D2-E863-4128-A63C-5ED7ED59DFD3}"/>
    <cellStyle name="Saída 4 4 2 3 2" xfId="18215" xr:uid="{43945C28-F47F-4907-8F70-BA67ED583073}"/>
    <cellStyle name="Saída 4 4 2 3 2 2" xfId="18216" xr:uid="{4D178C92-350D-420B-816E-AB65E9EA494A}"/>
    <cellStyle name="Saída 4 4 2 3 2 3" xfId="18217" xr:uid="{8525882E-F56B-4AA4-A79E-B889856DB09E}"/>
    <cellStyle name="Saída 4 4 2 3 3" xfId="18218" xr:uid="{68F74B6B-6C78-4005-A2F9-504A1E1D6F7C}"/>
    <cellStyle name="Saída 4 4 2 3 4" xfId="18219" xr:uid="{590AAB9F-64DD-4CA6-B06E-43EC4CAB2136}"/>
    <cellStyle name="Saída 4 4 2 4" xfId="18220" xr:uid="{62A06450-7025-4418-93BD-8B66982E87AD}"/>
    <cellStyle name="Saída 4 4 2 4 2" xfId="18221" xr:uid="{C9650B22-D0FD-4B53-8CB5-076A2C1015FF}"/>
    <cellStyle name="Saída 4 4 2 4 2 2" xfId="18222" xr:uid="{1FD36E54-A646-4A5F-811E-860D76CF8EC9}"/>
    <cellStyle name="Saída 4 4 2 4 2 3" xfId="18223" xr:uid="{96C550CB-EFD5-43F3-9F50-A66749E11AED}"/>
    <cellStyle name="Saída 4 4 2 4 3" xfId="18224" xr:uid="{E8AAE87D-308E-4CE2-8694-780DC1D57373}"/>
    <cellStyle name="Saída 4 4 2 4 4" xfId="18225" xr:uid="{C9978523-4AB3-4564-8D02-CCAC1C35C5CB}"/>
    <cellStyle name="Saída 4 4 2 5" xfId="18226" xr:uid="{3E255B9E-F017-44BD-A206-F5578C6690BF}"/>
    <cellStyle name="Saída 4 4 2 6" xfId="18227" xr:uid="{208F4486-DC24-4374-B37D-7DFB1B6B294B}"/>
    <cellStyle name="Saída 4 4 3" xfId="18228" xr:uid="{A9EF5493-E966-48D6-9193-A44009622D0E}"/>
    <cellStyle name="Saída 4 4 3 2" xfId="18229" xr:uid="{0C9432F9-D96A-4209-92C7-C5C7FCB0E429}"/>
    <cellStyle name="Saída 4 4 3 2 2" xfId="18230" xr:uid="{49913392-717F-435E-9E3E-1E760794425D}"/>
    <cellStyle name="Saída 4 4 3 2 2 2" xfId="18231" xr:uid="{A12AFBF5-5E9F-4866-A11E-1C2E07566318}"/>
    <cellStyle name="Saída 4 4 3 2 2 3" xfId="18232" xr:uid="{5702A3ED-009F-4DAF-961F-AAA5E8B3AA76}"/>
    <cellStyle name="Saída 4 4 3 2 3" xfId="18233" xr:uid="{1F8D4686-F5AF-45C4-8690-CC06E2CE052F}"/>
    <cellStyle name="Saída 4 4 3 2 4" xfId="18234" xr:uid="{DAEB9C66-49BF-4717-AEA8-D8DEC118CE36}"/>
    <cellStyle name="Saída 4 4 3 3" xfId="18235" xr:uid="{1A9C5EBE-2F04-410D-AF32-DA25872743CD}"/>
    <cellStyle name="Saída 4 4 3 3 2" xfId="18236" xr:uid="{1C472678-EB7F-4989-A19B-254CB57146F9}"/>
    <cellStyle name="Saída 4 4 3 3 2 2" xfId="18237" xr:uid="{54F32450-9C43-4B2D-9297-29A4C99B1641}"/>
    <cellStyle name="Saída 4 4 3 3 2 3" xfId="18238" xr:uid="{6F29F558-97C0-4144-BDA9-3ABE6F1481A2}"/>
    <cellStyle name="Saída 4 4 3 3 3" xfId="18239" xr:uid="{87F87A5D-AD24-411F-9F52-2E6D0E7F95C6}"/>
    <cellStyle name="Saída 4 4 3 3 4" xfId="18240" xr:uid="{C703358F-C77C-4146-B12C-3CC00BA74037}"/>
    <cellStyle name="Saída 4 4 3 4" xfId="18241" xr:uid="{A24F4A60-2F59-4935-9821-BC8162C9E575}"/>
    <cellStyle name="Saída 4 4 3 5" xfId="18242" xr:uid="{A2832A2D-C85F-4FDE-8F08-1DED30B36F1C}"/>
    <cellStyle name="Saída 4 4 4" xfId="18243" xr:uid="{92157CFB-0B1E-440D-9D97-1481B9426C1D}"/>
    <cellStyle name="Saída 4 4 4 2" xfId="18244" xr:uid="{A1BD9D02-9F5C-45D3-83C2-8046617C0BA7}"/>
    <cellStyle name="Saída 4 4 4 2 2" xfId="18245" xr:uid="{1F86B3AB-84CB-476E-BEA8-A958A8A0963C}"/>
    <cellStyle name="Saída 4 4 4 2 3" xfId="18246" xr:uid="{54F3FDFF-B3D0-42A3-A12A-98563E64B7C7}"/>
    <cellStyle name="Saída 4 4 4 3" xfId="18247" xr:uid="{169D7C8A-22A4-40EA-A646-796D9095DEEE}"/>
    <cellStyle name="Saída 4 4 4 4" xfId="18248" xr:uid="{BBAA16B7-37D0-485B-86CA-D3B76A9A7031}"/>
    <cellStyle name="Saída 4 4 5" xfId="18249" xr:uid="{F81BD094-E38D-41B1-B84A-2C4CEAAEB740}"/>
    <cellStyle name="Saída 4 4 5 2" xfId="18250" xr:uid="{E51EE5A5-9F4F-481B-B2EA-F3CAA625D8ED}"/>
    <cellStyle name="Saída 4 4 5 2 2" xfId="18251" xr:uid="{1E3D29D7-57CB-417E-B461-6ED406D9D2CE}"/>
    <cellStyle name="Saída 4 4 5 2 3" xfId="18252" xr:uid="{0BAFD2FB-8568-4B75-9044-BC2511089625}"/>
    <cellStyle name="Saída 4 4 5 3" xfId="18253" xr:uid="{0BCAA344-A1EC-4CFB-8D5E-F700AFEEDBB8}"/>
    <cellStyle name="Saída 4 4 5 4" xfId="18254" xr:uid="{390AB02C-C125-4F8D-872D-070BBB3169AE}"/>
    <cellStyle name="Saída 4 4 6" xfId="18255" xr:uid="{35C5BD97-0078-410E-9DF9-E1F5B229BB18}"/>
    <cellStyle name="Saída 4 4 7" xfId="18256" xr:uid="{91BAB358-067D-48F3-8FB4-59258FEC7494}"/>
    <cellStyle name="Saída 4 5" xfId="18257" xr:uid="{BC84974D-3F88-41AF-9435-6C9776A4BE54}"/>
    <cellStyle name="Saída 4 5 2" xfId="18258" xr:uid="{DBE8CC6E-5E71-47D1-8843-107B7CCA5CC8}"/>
    <cellStyle name="Saída 4 5 2 2" xfId="18259" xr:uid="{5440790B-F624-4293-A09C-708FAAAE409D}"/>
    <cellStyle name="Saída 4 5 2 2 2" xfId="18260" xr:uid="{2E9FD7BE-3E72-4B3A-BE09-7222AD46CB33}"/>
    <cellStyle name="Saída 4 5 2 2 2 2" xfId="18261" xr:uid="{25A888B4-9932-414B-9443-D135E033F8E6}"/>
    <cellStyle name="Saída 4 5 2 2 2 3" xfId="18262" xr:uid="{95CE4ABD-D9EE-47DC-8615-AEB11BBA2045}"/>
    <cellStyle name="Saída 4 5 2 2 3" xfId="18263" xr:uid="{3739E1B2-0FC1-413B-8E66-84B9F9A3EBC5}"/>
    <cellStyle name="Saída 4 5 2 2 4" xfId="18264" xr:uid="{8373410F-47EC-4265-9E20-B8F088C752E3}"/>
    <cellStyle name="Saída 4 5 2 3" xfId="18265" xr:uid="{3C8E02B7-951A-4E23-A7BA-C07445E13AD3}"/>
    <cellStyle name="Saída 4 5 2 3 2" xfId="18266" xr:uid="{DC12D2F1-C0AC-4427-B8FE-EC34B6FAB94B}"/>
    <cellStyle name="Saída 4 5 2 3 2 2" xfId="18267" xr:uid="{E5F30E6B-C5E6-472E-9B9A-56F8FA427FD8}"/>
    <cellStyle name="Saída 4 5 2 3 2 3" xfId="18268" xr:uid="{4B51D533-F52F-4A76-940C-CB0610932B3A}"/>
    <cellStyle name="Saída 4 5 2 3 3" xfId="18269" xr:uid="{20132CEB-8F11-47BB-B7B4-924002830A57}"/>
    <cellStyle name="Saída 4 5 2 3 4" xfId="18270" xr:uid="{EDF4AD7B-AD3E-4424-A51E-05B56CE66EF6}"/>
    <cellStyle name="Saída 4 5 2 4" xfId="18271" xr:uid="{5488B76F-E770-4158-84CA-90D9DC047ED0}"/>
    <cellStyle name="Saída 4 5 2 5" xfId="18272" xr:uid="{47A228C1-DBDE-4803-BF5F-7E879DBF36BE}"/>
    <cellStyle name="Saída 4 5 3" xfId="18273" xr:uid="{970088E9-34AA-4F3B-A415-7B08D4779CF2}"/>
    <cellStyle name="Saída 4 5 3 2" xfId="18274" xr:uid="{244747C8-BAD5-4FAA-9125-7F881D304332}"/>
    <cellStyle name="Saída 4 5 3 2 2" xfId="18275" xr:uid="{AAEDEF78-43F7-4786-9E47-9E9D4A862744}"/>
    <cellStyle name="Saída 4 5 3 2 3" xfId="18276" xr:uid="{CCA48392-47AE-4C88-8289-67B05F53C1E7}"/>
    <cellStyle name="Saída 4 5 3 3" xfId="18277" xr:uid="{6D96FC10-8E99-41E5-9930-70F3D9E18DE5}"/>
    <cellStyle name="Saída 4 5 3 4" xfId="18278" xr:uid="{8F925F93-CD32-4985-A3C6-FD2624627ECB}"/>
    <cellStyle name="Saída 4 5 4" xfId="18279" xr:uid="{AAF1DA85-CEB6-4948-AAD8-1BB0CEB2231D}"/>
    <cellStyle name="Saída 4 5 4 2" xfId="18280" xr:uid="{ADA4FF42-0F43-4B7F-AFF8-2FB7F04270C2}"/>
    <cellStyle name="Saída 4 5 4 2 2" xfId="18281" xr:uid="{6B8CE8C5-E663-40F5-AB9C-80D6792CB50D}"/>
    <cellStyle name="Saída 4 5 4 2 3" xfId="18282" xr:uid="{C545435B-016A-4EAD-A8A6-F37A5DC798D5}"/>
    <cellStyle name="Saída 4 5 4 3" xfId="18283" xr:uid="{B96FF754-F62D-42FA-AB02-58909BF0316E}"/>
    <cellStyle name="Saída 4 5 4 4" xfId="18284" xr:uid="{AF644D1A-9940-4C04-9DDE-E56A725CC7C0}"/>
    <cellStyle name="Saída 4 5 5" xfId="18285" xr:uid="{05F3BA63-6D21-4116-A3D2-541B05EAA5AE}"/>
    <cellStyle name="Saída 4 5 6" xfId="18286" xr:uid="{4010DA4D-C1DD-4A23-9ABE-C9DD56B7DBA8}"/>
    <cellStyle name="Saída 4 6" xfId="18287" xr:uid="{B8CD4286-D7AC-4F1E-98F0-F753726A16B5}"/>
    <cellStyle name="Saída 4 6 2" xfId="18288" xr:uid="{F2ECFF9A-61FF-4A79-B910-AEFEC15F6ED6}"/>
    <cellStyle name="Saída 4 6 2 2" xfId="18289" xr:uid="{86917978-48D8-4776-ABC4-E030BE26D604}"/>
    <cellStyle name="Saída 4 6 2 2 2" xfId="18290" xr:uid="{5364052F-6423-4774-ABBE-8D466FEFA753}"/>
    <cellStyle name="Saída 4 6 2 2 3" xfId="18291" xr:uid="{1E531F0A-2ECE-4728-8F91-13C5A46AEC46}"/>
    <cellStyle name="Saída 4 6 2 3" xfId="18292" xr:uid="{F6DC3F5D-F8F9-42EE-9BDA-D442BB17DDDC}"/>
    <cellStyle name="Saída 4 6 2 4" xfId="18293" xr:uid="{7B0034AA-B049-4E4B-904B-4E79908A4BCD}"/>
    <cellStyle name="Saída 4 6 3" xfId="18294" xr:uid="{8B8175C4-4B45-48DE-963F-FA677D796D05}"/>
    <cellStyle name="Saída 4 6 3 2" xfId="18295" xr:uid="{94324BAC-BBAD-41CB-AB80-24C6D322B441}"/>
    <cellStyle name="Saída 4 6 3 2 2" xfId="18296" xr:uid="{7B7E4F01-4EBA-4D44-BAE6-4B580453FCEC}"/>
    <cellStyle name="Saída 4 6 3 2 3" xfId="18297" xr:uid="{82D112E6-3BD1-43B1-82C9-E47131A4C6A8}"/>
    <cellStyle name="Saída 4 6 3 3" xfId="18298" xr:uid="{4E54BDC5-3193-4BEC-8E5A-E4BEBE2FDB38}"/>
    <cellStyle name="Saída 4 6 3 4" xfId="18299" xr:uid="{896A95CA-CEB9-45B5-BEAF-BEA925735BCA}"/>
    <cellStyle name="Saída 4 6 4" xfId="18300" xr:uid="{50895AC2-543E-4FB4-9391-C3E44AA67310}"/>
    <cellStyle name="Saída 4 6 5" xfId="18301" xr:uid="{67CFD01E-5E1B-4087-8EA8-321A602B0085}"/>
    <cellStyle name="Saída 4 7" xfId="18302" xr:uid="{D8EDEBA7-4D43-4E60-A47B-70FC8A8F1239}"/>
    <cellStyle name="Saída 4 7 2" xfId="18303" xr:uid="{86D5812B-0031-4D90-AC15-006DD87FC1EB}"/>
    <cellStyle name="Saída 4 7 2 2" xfId="18304" xr:uid="{1548D3BD-8150-499F-BC4F-80E3BDBBE53E}"/>
    <cellStyle name="Saída 4 7 2 3" xfId="18305" xr:uid="{B50ACBFF-A065-41F1-BA1F-DC332E87A4BC}"/>
    <cellStyle name="Saída 4 7 3" xfId="18306" xr:uid="{56552665-A442-470E-A7DE-F913ABDB2354}"/>
    <cellStyle name="Saída 4 7 4" xfId="18307" xr:uid="{BFD0D1BD-0183-4BAD-9EBD-A19EEBE80B0D}"/>
    <cellStyle name="Saída 4 8" xfId="18308" xr:uid="{7179FE95-2C36-46B3-8DBD-3B551D184A0F}"/>
    <cellStyle name="Saída 4 8 2" xfId="18309" xr:uid="{2D7C7E76-9B81-4557-9FA2-068D7CE13FF3}"/>
    <cellStyle name="Saída 4 8 2 2" xfId="18310" xr:uid="{5CB2B29D-C580-4074-BE61-18E5AA6B1885}"/>
    <cellStyle name="Saída 4 8 2 3" xfId="18311" xr:uid="{12D6BCF2-6779-4387-BAD1-596BBA168107}"/>
    <cellStyle name="Saída 4 8 3" xfId="18312" xr:uid="{FC0E6F93-CFED-498B-A80E-1194E5CAA76E}"/>
    <cellStyle name="Saída 4 8 4" xfId="18313" xr:uid="{17B0CC42-3C93-4DA9-AD4F-CF06AABD790A}"/>
    <cellStyle name="Saída 4 9" xfId="18314" xr:uid="{B5D7628B-FB7C-4C7D-8D78-50EBB8D6D53E}"/>
    <cellStyle name="Saída 5" xfId="18315" xr:uid="{09E39200-E0D8-4381-8624-6C0E5A4FF623}"/>
    <cellStyle name="Saída 5 10" xfId="18316" xr:uid="{A8FC7F07-1056-42D7-9991-90669BE77AF2}"/>
    <cellStyle name="Saída 5 2" xfId="18317" xr:uid="{DC359145-5A09-4624-9FF3-BF13D4BD5904}"/>
    <cellStyle name="Saída 5 2 2" xfId="18318" xr:uid="{4CF233C2-3EC2-492B-BBD1-D0B6F1707A85}"/>
    <cellStyle name="Saída 5 2 2 2" xfId="18319" xr:uid="{BE8CDE65-5A1A-4068-AFE4-F4FFB9D21041}"/>
    <cellStyle name="Saída 5 2 2 2 2" xfId="18320" xr:uid="{40EB90A7-5CFB-41F1-8CFA-4B8717324455}"/>
    <cellStyle name="Saída 5 2 2 2 2 2" xfId="18321" xr:uid="{89DAE5B0-D2F3-44D2-AF8B-E59E8E9C8AC9}"/>
    <cellStyle name="Saída 5 2 2 2 2 2 2" xfId="18322" xr:uid="{5FBF3732-F6DB-42C1-96DF-195665E03D42}"/>
    <cellStyle name="Saída 5 2 2 2 2 2 2 2" xfId="18323" xr:uid="{A7714DAC-3A88-43AE-A02C-8A98F43C832E}"/>
    <cellStyle name="Saída 5 2 2 2 2 2 2 2 2" xfId="18324" xr:uid="{2876AC80-9F22-4057-802A-8D04661BE4E3}"/>
    <cellStyle name="Saída 5 2 2 2 2 2 2 2 3" xfId="18325" xr:uid="{2A326593-B87C-4B21-AFAD-00D0A70DF9B0}"/>
    <cellStyle name="Saída 5 2 2 2 2 2 2 3" xfId="18326" xr:uid="{C2C4840A-F5D3-4A6E-A572-C274A3FE3840}"/>
    <cellStyle name="Saída 5 2 2 2 2 2 2 4" xfId="18327" xr:uid="{B65D92C4-296B-4E5D-9EA4-9FC3555CA6FD}"/>
    <cellStyle name="Saída 5 2 2 2 2 2 3" xfId="18328" xr:uid="{DDBC01BD-396C-4C36-80BD-B3E8D7D7B347}"/>
    <cellStyle name="Saída 5 2 2 2 2 2 3 2" xfId="18329" xr:uid="{A8C6575A-8351-4206-9671-7CBFDD24C97B}"/>
    <cellStyle name="Saída 5 2 2 2 2 2 3 2 2" xfId="18330" xr:uid="{FE3F7C53-12F8-40FF-ACBF-0CA9DFD1238D}"/>
    <cellStyle name="Saída 5 2 2 2 2 2 3 2 3" xfId="18331" xr:uid="{D9865CF5-046C-4AFC-A283-093F23D975C9}"/>
    <cellStyle name="Saída 5 2 2 2 2 2 3 3" xfId="18332" xr:uid="{1147E768-EF82-4BFD-B8BF-4C384365F56E}"/>
    <cellStyle name="Saída 5 2 2 2 2 2 3 4" xfId="18333" xr:uid="{169B82C2-86AF-4266-B4E0-9147F58F7652}"/>
    <cellStyle name="Saída 5 2 2 2 2 2 4" xfId="18334" xr:uid="{20A9F446-F84A-4A76-AD66-96A04718F6BF}"/>
    <cellStyle name="Saída 5 2 2 2 2 2 5" xfId="18335" xr:uid="{7EABA479-33D7-4805-B1E9-FCE75BC9C654}"/>
    <cellStyle name="Saída 5 2 2 2 2 3" xfId="18336" xr:uid="{F8A9CC25-A69C-40F1-8874-997B77C4B323}"/>
    <cellStyle name="Saída 5 2 2 2 2 3 2" xfId="18337" xr:uid="{5EEAFF88-1EAB-4841-BE1E-F9010B63D2CE}"/>
    <cellStyle name="Saída 5 2 2 2 2 3 2 2" xfId="18338" xr:uid="{4EBFD1A9-EABD-4EF5-B3D3-FC768CFD426B}"/>
    <cellStyle name="Saída 5 2 2 2 2 3 2 3" xfId="18339" xr:uid="{51A8F7B6-72DB-4C57-9B6B-36771D29114B}"/>
    <cellStyle name="Saída 5 2 2 2 2 3 3" xfId="18340" xr:uid="{904E4764-4E3D-4E23-9ADB-19E5CDAC958B}"/>
    <cellStyle name="Saída 5 2 2 2 2 3 4" xfId="18341" xr:uid="{7791107D-2AC7-4D96-92E3-2E2813194F47}"/>
    <cellStyle name="Saída 5 2 2 2 2 4" xfId="18342" xr:uid="{F6B51934-707E-45BB-B885-AC2458B902A6}"/>
    <cellStyle name="Saída 5 2 2 2 2 4 2" xfId="18343" xr:uid="{0C364249-E370-4078-9F45-E68593BD6221}"/>
    <cellStyle name="Saída 5 2 2 2 2 4 2 2" xfId="18344" xr:uid="{1CFF9211-2119-471B-A63B-D3692EE2767C}"/>
    <cellStyle name="Saída 5 2 2 2 2 4 2 3" xfId="18345" xr:uid="{5F8A7237-3C91-48C4-B09F-700B04084931}"/>
    <cellStyle name="Saída 5 2 2 2 2 4 3" xfId="18346" xr:uid="{1019E8C5-5C35-415D-966B-71105C2CAEFD}"/>
    <cellStyle name="Saída 5 2 2 2 2 4 4" xfId="18347" xr:uid="{D3DA881A-44D1-43CA-B843-CC913F90EC3C}"/>
    <cellStyle name="Saída 5 2 2 2 2 5" xfId="18348" xr:uid="{B9A7F646-2CBF-4E99-AEF5-773FB64DF9B9}"/>
    <cellStyle name="Saída 5 2 2 2 2 6" xfId="18349" xr:uid="{724B4356-DFCD-441F-8D7E-5509A7E719D0}"/>
    <cellStyle name="Saída 5 2 2 2 3" xfId="18350" xr:uid="{22090AB0-2C0F-44B5-B7DB-1FEF5D90F004}"/>
    <cellStyle name="Saída 5 2 2 2 3 2" xfId="18351" xr:uid="{5EC7EDC3-3504-416C-8AC2-BD1AF703E8AB}"/>
    <cellStyle name="Saída 5 2 2 2 3 2 2" xfId="18352" xr:uid="{C13D89AC-6AC4-4F22-A78C-089CB40646A4}"/>
    <cellStyle name="Saída 5 2 2 2 3 2 2 2" xfId="18353" xr:uid="{E51C0435-1516-4733-899E-7B43CA31DC6D}"/>
    <cellStyle name="Saída 5 2 2 2 3 2 2 3" xfId="18354" xr:uid="{411C90D2-60A1-435F-B246-BB5616992870}"/>
    <cellStyle name="Saída 5 2 2 2 3 2 3" xfId="18355" xr:uid="{6390BEAE-998C-4326-A94B-0758DF2E54D3}"/>
    <cellStyle name="Saída 5 2 2 2 3 2 4" xfId="18356" xr:uid="{4CAB458D-73CF-4DEA-961A-8C3F531E0E6B}"/>
    <cellStyle name="Saída 5 2 2 2 3 3" xfId="18357" xr:uid="{1943CAEE-C745-4071-83CA-AAF3C087E795}"/>
    <cellStyle name="Saída 5 2 2 2 3 3 2" xfId="18358" xr:uid="{4953CB73-0F2A-43AE-B77C-05F40D41F19B}"/>
    <cellStyle name="Saída 5 2 2 2 3 3 2 2" xfId="18359" xr:uid="{F08E6116-D767-4B81-8E19-C94C9BD49345}"/>
    <cellStyle name="Saída 5 2 2 2 3 3 2 3" xfId="18360" xr:uid="{72AD4D58-C1A3-472B-BE9A-C36DF5892AA6}"/>
    <cellStyle name="Saída 5 2 2 2 3 3 3" xfId="18361" xr:uid="{8E874CD3-30C6-4D5E-9398-3AF856B25BF7}"/>
    <cellStyle name="Saída 5 2 2 2 3 3 4" xfId="18362" xr:uid="{AFCABFFE-6D3F-43EF-8780-9AB005ED2DAB}"/>
    <cellStyle name="Saída 5 2 2 2 3 4" xfId="18363" xr:uid="{B6D565C8-D070-4441-8DCB-CA0A3C852D66}"/>
    <cellStyle name="Saída 5 2 2 2 3 5" xfId="18364" xr:uid="{BD727DE2-7D85-4519-BF88-D569782DE144}"/>
    <cellStyle name="Saída 5 2 2 2 4" xfId="18365" xr:uid="{ED08EAFF-FB6F-4244-A446-23E56468D5FF}"/>
    <cellStyle name="Saída 5 2 2 2 4 2" xfId="18366" xr:uid="{249292C8-0BAC-440F-8608-9279CF094554}"/>
    <cellStyle name="Saída 5 2 2 2 4 2 2" xfId="18367" xr:uid="{6A10CFCA-45E8-483C-ADD3-1BAA892FAC6B}"/>
    <cellStyle name="Saída 5 2 2 2 4 2 3" xfId="18368" xr:uid="{72602F55-2D45-4335-BB43-FA9CF21CC2B3}"/>
    <cellStyle name="Saída 5 2 2 2 4 3" xfId="18369" xr:uid="{70FF6F3C-75AC-4B25-A703-CBA7A9EA8334}"/>
    <cellStyle name="Saída 5 2 2 2 4 4" xfId="18370" xr:uid="{288EF5E9-3913-4E35-924A-C1E7C4D1E09D}"/>
    <cellStyle name="Saída 5 2 2 2 5" xfId="18371" xr:uid="{DF03E8B8-1F83-4167-AD8A-0DFF8EA1F5BD}"/>
    <cellStyle name="Saída 5 2 2 2 5 2" xfId="18372" xr:uid="{AC03BE62-D302-4CA0-8798-4189900E9ADC}"/>
    <cellStyle name="Saída 5 2 2 2 5 2 2" xfId="18373" xr:uid="{FE097848-4F48-446C-8C10-9B74C3EF6217}"/>
    <cellStyle name="Saída 5 2 2 2 5 2 3" xfId="18374" xr:uid="{E44371FF-E713-4E3E-A88F-45710F7FC7A0}"/>
    <cellStyle name="Saída 5 2 2 2 5 3" xfId="18375" xr:uid="{6D7BE914-6E66-4A1E-8C1A-9E5A910B52F0}"/>
    <cellStyle name="Saída 5 2 2 2 5 4" xfId="18376" xr:uid="{98146E8E-9284-4D44-BCD3-454238D21789}"/>
    <cellStyle name="Saída 5 2 2 2 6" xfId="18377" xr:uid="{9E810578-D200-4C4D-9A74-4420B70DF70D}"/>
    <cellStyle name="Saída 5 2 2 2 7" xfId="18378" xr:uid="{71A812B1-8762-4C96-9F5E-54D8F728B251}"/>
    <cellStyle name="Saída 5 2 2 3" xfId="18379" xr:uid="{88558F9F-10EE-4A3C-A5E4-652B21826BEF}"/>
    <cellStyle name="Saída 5 2 2 3 2" xfId="18380" xr:uid="{39C3DA91-1D77-4CB3-9BC8-34EF8404A870}"/>
    <cellStyle name="Saída 5 2 2 3 2 2" xfId="18381" xr:uid="{43E6F1CA-33F4-47E1-AFE3-EC111798F972}"/>
    <cellStyle name="Saída 5 2 2 3 2 2 2" xfId="18382" xr:uid="{39075060-376C-4DA8-B604-54BF368A50C3}"/>
    <cellStyle name="Saída 5 2 2 3 2 2 2 2" xfId="18383" xr:uid="{C48EEC99-FF2F-482F-B475-511873FAF31E}"/>
    <cellStyle name="Saída 5 2 2 3 2 2 2 3" xfId="18384" xr:uid="{CDEF2B5B-CEFB-4B0A-A3F2-A64846AA00BB}"/>
    <cellStyle name="Saída 5 2 2 3 2 2 3" xfId="18385" xr:uid="{F8054461-1D1F-44A3-8252-08D6C796CFFB}"/>
    <cellStyle name="Saída 5 2 2 3 2 2 4" xfId="18386" xr:uid="{7CCF7ECD-D333-4013-8FD1-1B80A333F860}"/>
    <cellStyle name="Saída 5 2 2 3 2 3" xfId="18387" xr:uid="{2AD91F5A-1AB7-4A95-8B37-AE3B146C1EB4}"/>
    <cellStyle name="Saída 5 2 2 3 2 3 2" xfId="18388" xr:uid="{C3E43D0A-678B-4DC4-BA3E-D4F271335813}"/>
    <cellStyle name="Saída 5 2 2 3 2 3 2 2" xfId="18389" xr:uid="{FBC83F4E-9E2B-4CBB-AC6E-215A21597BA6}"/>
    <cellStyle name="Saída 5 2 2 3 2 3 2 3" xfId="18390" xr:uid="{78FA5D7D-3D35-4AC8-94F9-82E64F518666}"/>
    <cellStyle name="Saída 5 2 2 3 2 3 3" xfId="18391" xr:uid="{2906857A-C311-4A6F-BBBD-A0014D741EE9}"/>
    <cellStyle name="Saída 5 2 2 3 2 3 4" xfId="18392" xr:uid="{2CDC47FA-319A-4341-A6F6-09E281080298}"/>
    <cellStyle name="Saída 5 2 2 3 2 4" xfId="18393" xr:uid="{80725C3C-E6ED-4F04-B172-27B69B34EF86}"/>
    <cellStyle name="Saída 5 2 2 3 2 5" xfId="18394" xr:uid="{EF6CBD2D-8323-4594-A413-6802D19C9FE3}"/>
    <cellStyle name="Saída 5 2 2 3 3" xfId="18395" xr:uid="{A2555054-2B23-4B64-914C-6656C617F204}"/>
    <cellStyle name="Saída 5 2 2 3 3 2" xfId="18396" xr:uid="{7166EBFF-3F84-4705-AD5C-DFAC25063F2B}"/>
    <cellStyle name="Saída 5 2 2 3 3 2 2" xfId="18397" xr:uid="{D2E0F3B7-8B07-4C42-B2CB-32F79AB773D9}"/>
    <cellStyle name="Saída 5 2 2 3 3 2 3" xfId="18398" xr:uid="{D8133525-2A1B-4EB4-B967-F579DA97FFE8}"/>
    <cellStyle name="Saída 5 2 2 3 3 3" xfId="18399" xr:uid="{C6F1C287-B699-4CDC-857C-428238DDA118}"/>
    <cellStyle name="Saída 5 2 2 3 3 4" xfId="18400" xr:uid="{BA210A99-02B3-47A9-8683-A563CB2E6C79}"/>
    <cellStyle name="Saída 5 2 2 3 4" xfId="18401" xr:uid="{A90065A7-7059-49EA-8243-D056FC269017}"/>
    <cellStyle name="Saída 5 2 2 3 4 2" xfId="18402" xr:uid="{94B7DCC5-FA39-4498-9B63-BAD05519A440}"/>
    <cellStyle name="Saída 5 2 2 3 4 2 2" xfId="18403" xr:uid="{13310802-C884-4D35-A678-F9632905694C}"/>
    <cellStyle name="Saída 5 2 2 3 4 2 3" xfId="18404" xr:uid="{3E97F8F6-86F9-48B9-95DD-1B4CA2DC7F23}"/>
    <cellStyle name="Saída 5 2 2 3 4 3" xfId="18405" xr:uid="{9E77C9A3-22D7-4A70-893E-44F78D5D3BE0}"/>
    <cellStyle name="Saída 5 2 2 3 4 4" xfId="18406" xr:uid="{E8641728-C579-4AA7-878D-32AA6B10E45E}"/>
    <cellStyle name="Saída 5 2 2 3 5" xfId="18407" xr:uid="{BE652A0A-0CEA-4823-BEC4-B63FFD41C728}"/>
    <cellStyle name="Saída 5 2 2 3 6" xfId="18408" xr:uid="{F797DCE9-5301-48DB-A484-172841700E3B}"/>
    <cellStyle name="Saída 5 2 2 4" xfId="18409" xr:uid="{979FE99A-645B-4F95-8F9A-324C7D1990BB}"/>
    <cellStyle name="Saída 5 2 2 4 2" xfId="18410" xr:uid="{3CF918FB-ED89-462C-9BFA-141C6958B8D1}"/>
    <cellStyle name="Saída 5 2 2 4 2 2" xfId="18411" xr:uid="{C721A8BB-3A88-438D-ADE5-AF4E8C843F3B}"/>
    <cellStyle name="Saída 5 2 2 4 2 2 2" xfId="18412" xr:uid="{C1E81BBE-0613-454B-9BA7-9054226DFCDC}"/>
    <cellStyle name="Saída 5 2 2 4 2 2 3" xfId="18413" xr:uid="{730C862F-553A-4F7E-8360-3857026EA194}"/>
    <cellStyle name="Saída 5 2 2 4 2 3" xfId="18414" xr:uid="{9D127515-5A98-472E-BCD7-C08DEB074DA2}"/>
    <cellStyle name="Saída 5 2 2 4 2 4" xfId="18415" xr:uid="{ACCE7E90-CB36-455F-9BDF-E399BF022A0E}"/>
    <cellStyle name="Saída 5 2 2 4 3" xfId="18416" xr:uid="{0127CB2B-BC24-496B-9A85-3A7FA73159CA}"/>
    <cellStyle name="Saída 5 2 2 4 3 2" xfId="18417" xr:uid="{189A7A2B-6761-4DAE-92E5-D86C49483165}"/>
    <cellStyle name="Saída 5 2 2 4 3 2 2" xfId="18418" xr:uid="{30AE4A2F-D46A-4CBA-85FD-96BFB0ABCD07}"/>
    <cellStyle name="Saída 5 2 2 4 3 2 3" xfId="18419" xr:uid="{A907A2C9-AD08-4461-BABE-95F3AF620555}"/>
    <cellStyle name="Saída 5 2 2 4 3 3" xfId="18420" xr:uid="{B559B7D3-EFBF-41DB-AE06-21A56CD10722}"/>
    <cellStyle name="Saída 5 2 2 4 3 4" xfId="18421" xr:uid="{310414C5-8880-4EA6-972C-2AD2681369BC}"/>
    <cellStyle name="Saída 5 2 2 4 4" xfId="18422" xr:uid="{0E4AC940-B16B-4082-9252-C2CC8FE6C219}"/>
    <cellStyle name="Saída 5 2 2 4 5" xfId="18423" xr:uid="{CB5DD4B2-D62A-4C55-B967-F87A317579C9}"/>
    <cellStyle name="Saída 5 2 2 5" xfId="18424" xr:uid="{6BFDE4D7-70A0-48C8-9AED-994C26C5DAE0}"/>
    <cellStyle name="Saída 5 2 2 5 2" xfId="18425" xr:uid="{0C75AF1B-E68E-4C9D-9132-8997FAA0C7F8}"/>
    <cellStyle name="Saída 5 2 2 5 2 2" xfId="18426" xr:uid="{FA582F11-9C1E-449F-A8ED-6B70DEEBE72F}"/>
    <cellStyle name="Saída 5 2 2 5 2 3" xfId="18427" xr:uid="{35056F9E-4301-4E88-878F-231C21B09087}"/>
    <cellStyle name="Saída 5 2 2 5 3" xfId="18428" xr:uid="{A6AAD07B-A8A0-4210-8119-7AB81CE329E8}"/>
    <cellStyle name="Saída 5 2 2 5 4" xfId="18429" xr:uid="{7B8DDF62-D02B-4FAE-BBD9-54AAE89F4A9B}"/>
    <cellStyle name="Saída 5 2 2 6" xfId="18430" xr:uid="{D132A62C-2C1A-4528-8731-E62DD505A0E7}"/>
    <cellStyle name="Saída 5 2 2 6 2" xfId="18431" xr:uid="{170322A4-ED13-4281-981F-296AB9784DCD}"/>
    <cellStyle name="Saída 5 2 2 6 2 2" xfId="18432" xr:uid="{F8F20570-4E5E-4AA0-A765-3CBB88702C24}"/>
    <cellStyle name="Saída 5 2 2 6 2 3" xfId="18433" xr:uid="{9615F1B3-CD63-410E-830A-6E795D6E99CE}"/>
    <cellStyle name="Saída 5 2 2 6 3" xfId="18434" xr:uid="{CFAD4809-EAD9-413E-B9B5-BF48ED4293AC}"/>
    <cellStyle name="Saída 5 2 2 6 4" xfId="18435" xr:uid="{731062CD-B602-403B-8B8F-696DD0CD82D7}"/>
    <cellStyle name="Saída 5 2 2 7" xfId="18436" xr:uid="{56C3F65A-6F54-49DD-889F-C0678D56DC78}"/>
    <cellStyle name="Saída 5 2 2 8" xfId="18437" xr:uid="{66D3C1A3-A638-45DB-833D-F3B7A6A7BB75}"/>
    <cellStyle name="Saída 5 2 3" xfId="18438" xr:uid="{54F35E06-A6DB-4A04-9E4A-DB674A094666}"/>
    <cellStyle name="Saída 5 2 3 2" xfId="18439" xr:uid="{804F7477-3EB0-4508-9462-B063376A5259}"/>
    <cellStyle name="Saída 5 2 3 2 2" xfId="18440" xr:uid="{40140FA5-15F5-44ED-8778-643D18B0155B}"/>
    <cellStyle name="Saída 5 2 3 2 2 2" xfId="18441" xr:uid="{413CA7B0-55BF-48DB-A2FD-73F6688490A8}"/>
    <cellStyle name="Saída 5 2 3 2 2 2 2" xfId="18442" xr:uid="{9A0C7639-7363-49CC-97B1-9A5CE8AC4A63}"/>
    <cellStyle name="Saída 5 2 3 2 2 2 2 2" xfId="18443" xr:uid="{D5A9174E-1B96-412B-AF6A-F6C072231EBA}"/>
    <cellStyle name="Saída 5 2 3 2 2 2 2 3" xfId="18444" xr:uid="{09F3793D-0879-4FCF-A478-822975FFA339}"/>
    <cellStyle name="Saída 5 2 3 2 2 2 3" xfId="18445" xr:uid="{91D38685-1858-4D36-A66F-E8FC5211965E}"/>
    <cellStyle name="Saída 5 2 3 2 2 2 4" xfId="18446" xr:uid="{9320BABB-F737-49D0-88EF-FBDE1EC0E21C}"/>
    <cellStyle name="Saída 5 2 3 2 2 3" xfId="18447" xr:uid="{CE98EDE4-FEE1-4BF3-B2E3-7F8BA014F765}"/>
    <cellStyle name="Saída 5 2 3 2 2 3 2" xfId="18448" xr:uid="{C3FCEDCE-7673-4C76-94CA-871902051DAB}"/>
    <cellStyle name="Saída 5 2 3 2 2 3 2 2" xfId="18449" xr:uid="{6E3E5453-B70F-4B51-8EC8-87C14DB42EC5}"/>
    <cellStyle name="Saída 5 2 3 2 2 3 2 3" xfId="18450" xr:uid="{71DBF858-DC82-43E9-A719-9ACDD022436B}"/>
    <cellStyle name="Saída 5 2 3 2 2 3 3" xfId="18451" xr:uid="{D8E2EEB0-9C98-4266-AC17-E3AF1BD81D68}"/>
    <cellStyle name="Saída 5 2 3 2 2 3 4" xfId="18452" xr:uid="{9907285F-EBE6-4AD9-B65F-443526E47E2D}"/>
    <cellStyle name="Saída 5 2 3 2 2 4" xfId="18453" xr:uid="{3654DA99-9F56-4FA5-B74C-0D4F000B736E}"/>
    <cellStyle name="Saída 5 2 3 2 2 5" xfId="18454" xr:uid="{085E2EA9-ED8F-4A82-8AC3-943EE75E21BC}"/>
    <cellStyle name="Saída 5 2 3 2 3" xfId="18455" xr:uid="{C048733B-A183-4251-BBB0-8E6CF50F19A6}"/>
    <cellStyle name="Saída 5 2 3 2 3 2" xfId="18456" xr:uid="{3732A99C-A236-4FED-A226-03375EDCE957}"/>
    <cellStyle name="Saída 5 2 3 2 3 2 2" xfId="18457" xr:uid="{99EA5471-C54C-4719-97FB-74E6A783746A}"/>
    <cellStyle name="Saída 5 2 3 2 3 2 3" xfId="18458" xr:uid="{7850FD9E-49D3-40A5-AB1F-04A6409B2D15}"/>
    <cellStyle name="Saída 5 2 3 2 3 3" xfId="18459" xr:uid="{BAB4C8E7-57C6-4DA6-9875-51318760C365}"/>
    <cellStyle name="Saída 5 2 3 2 3 4" xfId="18460" xr:uid="{BC732F6E-5AB5-4366-B0AA-746EE8120A5C}"/>
    <cellStyle name="Saída 5 2 3 2 4" xfId="18461" xr:uid="{72DDDCC8-C89B-46D5-8839-57A9BCE4E279}"/>
    <cellStyle name="Saída 5 2 3 2 4 2" xfId="18462" xr:uid="{8A825C17-7FB5-4498-913D-AB7812B23466}"/>
    <cellStyle name="Saída 5 2 3 2 4 2 2" xfId="18463" xr:uid="{3D60F250-F746-4414-ABCB-EE0EAFA8D704}"/>
    <cellStyle name="Saída 5 2 3 2 4 2 3" xfId="18464" xr:uid="{1B19957A-E8F9-4615-AB60-2453837334B9}"/>
    <cellStyle name="Saída 5 2 3 2 4 3" xfId="18465" xr:uid="{D08D7169-3C3B-4D43-992C-97C781379697}"/>
    <cellStyle name="Saída 5 2 3 2 4 4" xfId="18466" xr:uid="{64A90055-FF9A-4954-87DC-CF7A3A9BFCD4}"/>
    <cellStyle name="Saída 5 2 3 2 5" xfId="18467" xr:uid="{9F5A57DF-67C2-4E2D-8D11-F5824166E81B}"/>
    <cellStyle name="Saída 5 2 3 2 6" xfId="18468" xr:uid="{5E3799C0-E535-4227-B377-2BEE8011E467}"/>
    <cellStyle name="Saída 5 2 3 3" xfId="18469" xr:uid="{DEEA06A1-ECBE-4CAB-A8FE-1FC5CA8D08F6}"/>
    <cellStyle name="Saída 5 2 3 3 2" xfId="18470" xr:uid="{11453A47-B472-4871-BFD8-F7160FAAE46E}"/>
    <cellStyle name="Saída 5 2 3 3 2 2" xfId="18471" xr:uid="{DEB82A38-3A03-41F3-8319-9EA3C3D42B0A}"/>
    <cellStyle name="Saída 5 2 3 3 2 2 2" xfId="18472" xr:uid="{54DB5760-FD08-4393-B300-BA0D05FAAE42}"/>
    <cellStyle name="Saída 5 2 3 3 2 2 3" xfId="18473" xr:uid="{D310C173-771E-4463-85B3-F3E840C9B903}"/>
    <cellStyle name="Saída 5 2 3 3 2 3" xfId="18474" xr:uid="{7CEB35B5-2455-4A6C-9DDC-CD03617C17A4}"/>
    <cellStyle name="Saída 5 2 3 3 2 4" xfId="18475" xr:uid="{9BE91D02-094F-4D3F-8D69-7BF8A69217A0}"/>
    <cellStyle name="Saída 5 2 3 3 3" xfId="18476" xr:uid="{EDE4B147-5642-45BA-9722-6EB53E5E88E2}"/>
    <cellStyle name="Saída 5 2 3 3 3 2" xfId="18477" xr:uid="{5F783634-9E24-4004-BA1A-F15114140CAA}"/>
    <cellStyle name="Saída 5 2 3 3 3 2 2" xfId="18478" xr:uid="{9F698221-AD3B-4826-9176-83551FE6637B}"/>
    <cellStyle name="Saída 5 2 3 3 3 2 3" xfId="18479" xr:uid="{7AE02BF2-3DA3-4EB1-8DED-45471E40FDD8}"/>
    <cellStyle name="Saída 5 2 3 3 3 3" xfId="18480" xr:uid="{654F61F0-C89E-4E04-9A55-85A9D45A0B94}"/>
    <cellStyle name="Saída 5 2 3 3 3 4" xfId="18481" xr:uid="{0311B20E-17A7-42F9-92FC-B5EB042619C8}"/>
    <cellStyle name="Saída 5 2 3 3 4" xfId="18482" xr:uid="{1DCB2690-43B9-4458-8F28-332282F45DB6}"/>
    <cellStyle name="Saída 5 2 3 3 5" xfId="18483" xr:uid="{A4E65B67-C2D6-47D9-89BE-E247CB913191}"/>
    <cellStyle name="Saída 5 2 3 4" xfId="18484" xr:uid="{506D5DC2-8D45-4062-9AC4-D0280932DF1D}"/>
    <cellStyle name="Saída 5 2 3 4 2" xfId="18485" xr:uid="{1E80AD81-C44D-41F2-93E3-629A907542B6}"/>
    <cellStyle name="Saída 5 2 3 4 2 2" xfId="18486" xr:uid="{EB26CD5F-A6B9-4BB9-BA5D-C03FD7ECD3B1}"/>
    <cellStyle name="Saída 5 2 3 4 2 3" xfId="18487" xr:uid="{3FAD244F-416E-4627-B723-FB04F75E78B0}"/>
    <cellStyle name="Saída 5 2 3 4 3" xfId="18488" xr:uid="{D6F45980-9637-4959-9586-81E0939F6477}"/>
    <cellStyle name="Saída 5 2 3 4 4" xfId="18489" xr:uid="{EFA096AB-C518-4FA1-819E-68CF72E7A512}"/>
    <cellStyle name="Saída 5 2 3 5" xfId="18490" xr:uid="{F195BFFE-AE12-4EEC-8A71-8C541336950E}"/>
    <cellStyle name="Saída 5 2 3 5 2" xfId="18491" xr:uid="{2B92BD1B-6492-41C6-9328-F8F75D6B05D2}"/>
    <cellStyle name="Saída 5 2 3 5 2 2" xfId="18492" xr:uid="{43700947-6F04-4121-A663-36A9C9C61C4A}"/>
    <cellStyle name="Saída 5 2 3 5 2 3" xfId="18493" xr:uid="{DA91E0E3-BAE9-449B-999E-BB537F0EE802}"/>
    <cellStyle name="Saída 5 2 3 5 3" xfId="18494" xr:uid="{1C53EE39-BF6A-4E07-A573-C59651668627}"/>
    <cellStyle name="Saída 5 2 3 5 4" xfId="18495" xr:uid="{C40B1331-F995-45FF-9038-68FEF4A5598E}"/>
    <cellStyle name="Saída 5 2 3 6" xfId="18496" xr:uid="{C357B64B-F6F3-4203-841A-43198A24FB0E}"/>
    <cellStyle name="Saída 5 2 3 7" xfId="18497" xr:uid="{68DE1EAC-67D7-44E3-88AE-CE8509A8026E}"/>
    <cellStyle name="Saída 5 2 4" xfId="18498" xr:uid="{115C9C2C-5017-4C03-A993-F73C54909388}"/>
    <cellStyle name="Saída 5 2 4 2" xfId="18499" xr:uid="{CAE5E331-5DD9-436C-8317-077A474A340C}"/>
    <cellStyle name="Saída 5 2 4 2 2" xfId="18500" xr:uid="{AEAAF5D3-B321-4ED6-ADA4-AD31A802B64D}"/>
    <cellStyle name="Saída 5 2 4 2 2 2" xfId="18501" xr:uid="{DE615DE5-FCD4-4ACD-ABFB-5CE65F966118}"/>
    <cellStyle name="Saída 5 2 4 2 2 2 2" xfId="18502" xr:uid="{2EE5ADB3-0F85-45D8-A836-C4F746B1A93E}"/>
    <cellStyle name="Saída 5 2 4 2 2 2 3" xfId="18503" xr:uid="{DBBE3DB5-3C9C-47CB-9795-ACDE8CC65847}"/>
    <cellStyle name="Saída 5 2 4 2 2 3" xfId="18504" xr:uid="{95E82099-8774-4032-89EA-0DAF96DF2BA9}"/>
    <cellStyle name="Saída 5 2 4 2 2 4" xfId="18505" xr:uid="{883CA83B-4A54-44DA-8E9F-E0B36C23B397}"/>
    <cellStyle name="Saída 5 2 4 2 3" xfId="18506" xr:uid="{49761533-17EC-45CE-90F5-83BE55D7E9ED}"/>
    <cellStyle name="Saída 5 2 4 2 3 2" xfId="18507" xr:uid="{031A6387-29DC-4CFC-BC74-9EC34C680EE5}"/>
    <cellStyle name="Saída 5 2 4 2 3 2 2" xfId="18508" xr:uid="{D2DC823B-8116-4CED-B32E-DE7B58030F21}"/>
    <cellStyle name="Saída 5 2 4 2 3 2 3" xfId="18509" xr:uid="{D6838007-6D66-4B6D-B44A-877C7A835EB3}"/>
    <cellStyle name="Saída 5 2 4 2 3 3" xfId="18510" xr:uid="{BD95AF5A-97C9-4D34-BC76-852CA33C31C3}"/>
    <cellStyle name="Saída 5 2 4 2 3 4" xfId="18511" xr:uid="{7BBA7BC5-D53F-4C44-872E-4C61596DCD71}"/>
    <cellStyle name="Saída 5 2 4 2 4" xfId="18512" xr:uid="{33667754-CBD6-4C91-8FF2-D26F09E3A65F}"/>
    <cellStyle name="Saída 5 2 4 2 5" xfId="18513" xr:uid="{07166B3C-272D-406C-ACF8-1CE02FC504EE}"/>
    <cellStyle name="Saída 5 2 4 3" xfId="18514" xr:uid="{55476791-BC7F-4B5F-A766-4DD45DBD5E6B}"/>
    <cellStyle name="Saída 5 2 4 3 2" xfId="18515" xr:uid="{0B6B7C6F-F0F7-4790-B3AA-6C18D36A5E84}"/>
    <cellStyle name="Saída 5 2 4 3 2 2" xfId="18516" xr:uid="{4F849964-636C-41BA-A827-D6B48435A01B}"/>
    <cellStyle name="Saída 5 2 4 3 2 3" xfId="18517" xr:uid="{6D894693-5B30-411A-9C0E-35F6263B0F66}"/>
    <cellStyle name="Saída 5 2 4 3 3" xfId="18518" xr:uid="{FA798D9F-3103-42E5-813B-8F4054DC8480}"/>
    <cellStyle name="Saída 5 2 4 3 4" xfId="18519" xr:uid="{D12FDD5D-515F-48C4-9E6A-7A2440D4A5B2}"/>
    <cellStyle name="Saída 5 2 4 4" xfId="18520" xr:uid="{29C4AA14-844B-4AA7-9675-23DFB8B94343}"/>
    <cellStyle name="Saída 5 2 4 4 2" xfId="18521" xr:uid="{D9B44044-A7A3-4E24-9631-2F737B010217}"/>
    <cellStyle name="Saída 5 2 4 4 2 2" xfId="18522" xr:uid="{A24EEE20-5022-4E29-968F-DBDEA4D94301}"/>
    <cellStyle name="Saída 5 2 4 4 2 3" xfId="18523" xr:uid="{7F5176D7-7746-46FD-977E-D2757AA10670}"/>
    <cellStyle name="Saída 5 2 4 4 3" xfId="18524" xr:uid="{39C77DF1-C784-4C17-B999-3E1B160C70F9}"/>
    <cellStyle name="Saída 5 2 4 4 4" xfId="18525" xr:uid="{A40D5183-F6A7-486B-BC8B-F794EAB87F92}"/>
    <cellStyle name="Saída 5 2 4 5" xfId="18526" xr:uid="{E5A8D2B6-4C46-457F-9588-AAF5BF2D9595}"/>
    <cellStyle name="Saída 5 2 4 6" xfId="18527" xr:uid="{E77209FC-49A4-46BE-B2F2-066AE044B54D}"/>
    <cellStyle name="Saída 5 2 5" xfId="18528" xr:uid="{31C4FB70-241D-4947-8884-C2509C877540}"/>
    <cellStyle name="Saída 5 2 5 2" xfId="18529" xr:uid="{9216A457-47CD-4CA1-B7C1-BD6B902DF1CC}"/>
    <cellStyle name="Saída 5 2 5 2 2" xfId="18530" xr:uid="{FF373F8F-450A-460E-9B7E-A476D8CFFFF0}"/>
    <cellStyle name="Saída 5 2 5 2 2 2" xfId="18531" xr:uid="{62C86316-E801-446E-9C46-A65F4E26F78F}"/>
    <cellStyle name="Saída 5 2 5 2 2 3" xfId="18532" xr:uid="{CF29C470-6ABA-4278-BA6F-6BF7FE4CFF11}"/>
    <cellStyle name="Saída 5 2 5 2 3" xfId="18533" xr:uid="{936004C5-0885-4150-8AE0-CA7DDDD130CE}"/>
    <cellStyle name="Saída 5 2 5 2 4" xfId="18534" xr:uid="{939E73E5-7002-45E3-A6E4-A4FEAB4CDECE}"/>
    <cellStyle name="Saída 5 2 5 3" xfId="18535" xr:uid="{0A1446FF-6024-4E17-BE69-809F220798E9}"/>
    <cellStyle name="Saída 5 2 5 3 2" xfId="18536" xr:uid="{43D7AE6A-DAD4-4DBA-8CCC-10095E939091}"/>
    <cellStyle name="Saída 5 2 5 3 2 2" xfId="18537" xr:uid="{187BE02B-1DA7-49B0-946A-308F5BA9B1A4}"/>
    <cellStyle name="Saída 5 2 5 3 2 3" xfId="18538" xr:uid="{526B23C4-4D80-40BA-8CEB-E798031B5C7F}"/>
    <cellStyle name="Saída 5 2 5 3 3" xfId="18539" xr:uid="{8D86F3BA-6123-49E2-821F-C16A99A14DDF}"/>
    <cellStyle name="Saída 5 2 5 3 4" xfId="18540" xr:uid="{40D30D3A-55E9-4AF3-A9E8-FF69300ABA96}"/>
    <cellStyle name="Saída 5 2 5 4" xfId="18541" xr:uid="{F4B6B5F2-4B0C-47F2-9D2C-0FCEE886CD37}"/>
    <cellStyle name="Saída 5 2 5 5" xfId="18542" xr:uid="{4853AA4E-C200-40CA-B8A7-B47D5C2010D2}"/>
    <cellStyle name="Saída 5 2 6" xfId="18543" xr:uid="{640D604F-AD97-4469-9A8B-EF556525133F}"/>
    <cellStyle name="Saída 5 2 6 2" xfId="18544" xr:uid="{D1E84CDE-52F1-49C8-93D7-D3DCA1ACC444}"/>
    <cellStyle name="Saída 5 2 6 2 2" xfId="18545" xr:uid="{1D249319-074D-4C6B-927E-803FFF9A1B19}"/>
    <cellStyle name="Saída 5 2 6 2 3" xfId="18546" xr:uid="{7F8532DB-F5D7-4B42-BFAF-708F1E5F37B6}"/>
    <cellStyle name="Saída 5 2 6 3" xfId="18547" xr:uid="{E847868A-AD22-4B5C-B33D-97C960B588ED}"/>
    <cellStyle name="Saída 5 2 6 4" xfId="18548" xr:uid="{256BD8A7-A30A-40BA-9965-AA1436645765}"/>
    <cellStyle name="Saída 5 2 7" xfId="18549" xr:uid="{DC436324-AB2E-427A-9FC8-542C0F7286C8}"/>
    <cellStyle name="Saída 5 2 7 2" xfId="18550" xr:uid="{2356DAA7-4BCF-47C3-ABEC-064567C5A3DA}"/>
    <cellStyle name="Saída 5 2 7 2 2" xfId="18551" xr:uid="{964DBEA1-D1D0-4E59-B2F4-D327B4FA65E7}"/>
    <cellStyle name="Saída 5 2 7 2 3" xfId="18552" xr:uid="{CEBE0D66-C047-46D3-9A7C-DD3D78757024}"/>
    <cellStyle name="Saída 5 2 7 3" xfId="18553" xr:uid="{1A8F7828-DCEF-47A0-B4E5-DCF08046C049}"/>
    <cellStyle name="Saída 5 2 7 4" xfId="18554" xr:uid="{17A99789-5E77-4E1C-8A77-386E41AA2BE4}"/>
    <cellStyle name="Saída 5 2 8" xfId="18555" xr:uid="{76F91E75-DDBE-4762-A70A-1EBDA4B337D5}"/>
    <cellStyle name="Saída 5 2 9" xfId="18556" xr:uid="{6A0025FB-5B26-4AC4-A8A8-B809AF9B160A}"/>
    <cellStyle name="Saída 5 3" xfId="18557" xr:uid="{4E0B0047-E812-4EF1-A26A-6AC2AF2935B6}"/>
    <cellStyle name="Saída 5 3 2" xfId="18558" xr:uid="{6AE95CDE-9011-4AA1-A5DB-03E059A73B69}"/>
    <cellStyle name="Saída 5 3 2 2" xfId="18559" xr:uid="{885D83E8-A754-4A3D-B71A-D4CA78AD361D}"/>
    <cellStyle name="Saída 5 3 2 2 2" xfId="18560" xr:uid="{56589051-7237-4DF2-AB4A-B3575CD5D14E}"/>
    <cellStyle name="Saída 5 3 2 2 2 2" xfId="18561" xr:uid="{E3E49863-7A19-4918-8252-14362FE60190}"/>
    <cellStyle name="Saída 5 3 2 2 2 2 2" xfId="18562" xr:uid="{D18F25E5-9DD7-413E-988F-7491CD859875}"/>
    <cellStyle name="Saída 5 3 2 2 2 2 2 2" xfId="18563" xr:uid="{C4CF509E-A340-424F-B4A8-0F065DF9F9D4}"/>
    <cellStyle name="Saída 5 3 2 2 2 2 2 3" xfId="18564" xr:uid="{66CE6020-BBAF-4BAA-9D4A-EDBC1882D06D}"/>
    <cellStyle name="Saída 5 3 2 2 2 2 3" xfId="18565" xr:uid="{F8761B4D-35BF-407D-865E-5FBD0AB77DA1}"/>
    <cellStyle name="Saída 5 3 2 2 2 2 4" xfId="18566" xr:uid="{A14E7B0D-C88D-4EDB-9734-B0E425DA56A2}"/>
    <cellStyle name="Saída 5 3 2 2 2 3" xfId="18567" xr:uid="{0B9E4B28-71EB-40A8-96DD-F76FDF2CCF5E}"/>
    <cellStyle name="Saída 5 3 2 2 2 3 2" xfId="18568" xr:uid="{54950CDF-46E3-4654-B264-04259C95DD2A}"/>
    <cellStyle name="Saída 5 3 2 2 2 3 2 2" xfId="18569" xr:uid="{18E6D4C0-CE50-44FA-8DB8-B008D50E83B1}"/>
    <cellStyle name="Saída 5 3 2 2 2 3 2 3" xfId="18570" xr:uid="{5E9094AA-AAC7-4441-862B-519F623A24BB}"/>
    <cellStyle name="Saída 5 3 2 2 2 3 3" xfId="18571" xr:uid="{2F229988-17BA-4A69-935D-1D71C37887A3}"/>
    <cellStyle name="Saída 5 3 2 2 2 3 4" xfId="18572" xr:uid="{1296FCE2-7848-4017-BB93-EBA65D2E5715}"/>
    <cellStyle name="Saída 5 3 2 2 2 4" xfId="18573" xr:uid="{9B41C6AB-3087-4624-9441-AD48225E6ACC}"/>
    <cellStyle name="Saída 5 3 2 2 2 5" xfId="18574" xr:uid="{73D6673B-BC99-4FE2-BF62-C8426DA57049}"/>
    <cellStyle name="Saída 5 3 2 2 3" xfId="18575" xr:uid="{F6A7C3FE-F121-4D94-A8CC-BDF894A693B3}"/>
    <cellStyle name="Saída 5 3 2 2 3 2" xfId="18576" xr:uid="{1288BAF0-752C-4635-A8D6-82A55646F425}"/>
    <cellStyle name="Saída 5 3 2 2 3 2 2" xfId="18577" xr:uid="{44CB335C-849D-4008-AD11-CF8021404744}"/>
    <cellStyle name="Saída 5 3 2 2 3 2 3" xfId="18578" xr:uid="{ED478161-B5F0-4BB1-897D-FB783739F365}"/>
    <cellStyle name="Saída 5 3 2 2 3 3" xfId="18579" xr:uid="{397E3939-AC7C-4EFE-A8FE-AC657045DA57}"/>
    <cellStyle name="Saída 5 3 2 2 3 4" xfId="18580" xr:uid="{02A6A5B3-3777-4885-915A-F6EE19622825}"/>
    <cellStyle name="Saída 5 3 2 2 4" xfId="18581" xr:uid="{C85294A5-52CC-4350-B95F-8674C14E61D9}"/>
    <cellStyle name="Saída 5 3 2 2 4 2" xfId="18582" xr:uid="{B2B3ACCF-51BD-4469-B2D0-CA6C83574CAD}"/>
    <cellStyle name="Saída 5 3 2 2 4 2 2" xfId="18583" xr:uid="{2A808FDB-698D-4F4D-A61E-E5BC69DB447C}"/>
    <cellStyle name="Saída 5 3 2 2 4 2 3" xfId="18584" xr:uid="{BEBFA962-948B-40B2-9251-B103D3C94250}"/>
    <cellStyle name="Saída 5 3 2 2 4 3" xfId="18585" xr:uid="{5D981544-23B8-42F2-9266-5474FFF4FE6F}"/>
    <cellStyle name="Saída 5 3 2 2 4 4" xfId="18586" xr:uid="{391E13FC-E4E5-4E08-90AA-084B298E21C6}"/>
    <cellStyle name="Saída 5 3 2 2 5" xfId="18587" xr:uid="{C9137A17-F3A8-4CFF-8091-087B89CE49F1}"/>
    <cellStyle name="Saída 5 3 2 2 6" xfId="18588" xr:uid="{9D94881B-13EC-4E6E-97BA-AFE959F5BED2}"/>
    <cellStyle name="Saída 5 3 2 3" xfId="18589" xr:uid="{AD995AAF-A704-4D10-97C8-B2A7B95381BD}"/>
    <cellStyle name="Saída 5 3 2 3 2" xfId="18590" xr:uid="{DB917C10-FBFB-478D-BB15-8B35AFAD6E64}"/>
    <cellStyle name="Saída 5 3 2 3 2 2" xfId="18591" xr:uid="{472051B0-42E0-4BBB-94A2-1B42CEDF4995}"/>
    <cellStyle name="Saída 5 3 2 3 2 2 2" xfId="18592" xr:uid="{A295FEF7-9629-4833-9C07-1F17C4720DE1}"/>
    <cellStyle name="Saída 5 3 2 3 2 2 3" xfId="18593" xr:uid="{04CD227A-15CD-4169-B807-E7EF968D4BA5}"/>
    <cellStyle name="Saída 5 3 2 3 2 3" xfId="18594" xr:uid="{5A05D5E9-A15A-4DF9-A6A8-FBD4B7F8FD4A}"/>
    <cellStyle name="Saída 5 3 2 3 2 4" xfId="18595" xr:uid="{DD3BA36C-D90B-4596-A4AE-8E8C7C34D07B}"/>
    <cellStyle name="Saída 5 3 2 3 3" xfId="18596" xr:uid="{7BC27B2E-BFA1-40F5-AEB1-20084C06919E}"/>
    <cellStyle name="Saída 5 3 2 3 3 2" xfId="18597" xr:uid="{16B60067-609D-4B4A-A8FC-22B41A2C7301}"/>
    <cellStyle name="Saída 5 3 2 3 3 2 2" xfId="18598" xr:uid="{EDCD6DCC-CF77-4A31-BCA9-50E2A0F40F57}"/>
    <cellStyle name="Saída 5 3 2 3 3 2 3" xfId="18599" xr:uid="{7E6C615C-4D15-4F8D-867B-B4ADA16B2A3B}"/>
    <cellStyle name="Saída 5 3 2 3 3 3" xfId="18600" xr:uid="{3B78117E-7181-40DC-B07A-9A952339F144}"/>
    <cellStyle name="Saída 5 3 2 3 3 4" xfId="18601" xr:uid="{3913EAF2-DAA9-4894-8E91-BECCB1CE201C}"/>
    <cellStyle name="Saída 5 3 2 3 4" xfId="18602" xr:uid="{54A08C8D-EC5C-44EF-A4A5-33F0BDE3C175}"/>
    <cellStyle name="Saída 5 3 2 3 5" xfId="18603" xr:uid="{8D317B58-A1E7-418E-8F60-C4D9E2F5D07C}"/>
    <cellStyle name="Saída 5 3 2 4" xfId="18604" xr:uid="{9BB43A94-D6E9-4259-A491-00AF9267A978}"/>
    <cellStyle name="Saída 5 3 2 4 2" xfId="18605" xr:uid="{4BE2D5AF-A263-4281-A656-2DE8111CAACE}"/>
    <cellStyle name="Saída 5 3 2 4 2 2" xfId="18606" xr:uid="{F5B821B8-0956-4943-A3B5-C84B0B0E56FE}"/>
    <cellStyle name="Saída 5 3 2 4 2 3" xfId="18607" xr:uid="{3C083720-9437-4493-951A-B12CCF57771F}"/>
    <cellStyle name="Saída 5 3 2 4 3" xfId="18608" xr:uid="{39F6679C-147E-46C2-9810-09256898409F}"/>
    <cellStyle name="Saída 5 3 2 4 4" xfId="18609" xr:uid="{D97FE780-7370-49FD-BD6B-166D55D6BC8F}"/>
    <cellStyle name="Saída 5 3 2 5" xfId="18610" xr:uid="{FEB639F1-AB39-4449-95B9-B4964817BCA4}"/>
    <cellStyle name="Saída 5 3 2 5 2" xfId="18611" xr:uid="{691E1F73-A603-4AF1-AADF-14DBACADBD53}"/>
    <cellStyle name="Saída 5 3 2 5 2 2" xfId="18612" xr:uid="{4F2EBC80-1A18-4651-A362-FF077718DE3F}"/>
    <cellStyle name="Saída 5 3 2 5 2 3" xfId="18613" xr:uid="{50D45ACD-391E-44CE-9B89-C8C277851ABF}"/>
    <cellStyle name="Saída 5 3 2 5 3" xfId="18614" xr:uid="{45BF566A-D5F6-483C-A4C2-0CEF1CD3A799}"/>
    <cellStyle name="Saída 5 3 2 5 4" xfId="18615" xr:uid="{66A17A7F-318F-4C7F-A46A-F2190AF7A092}"/>
    <cellStyle name="Saída 5 3 2 6" xfId="18616" xr:uid="{4B58497A-8CAD-4D6F-BF3C-6A2D17F98093}"/>
    <cellStyle name="Saída 5 3 2 7" xfId="18617" xr:uid="{BFFE3736-3584-4D6C-A3AA-A196B97C0533}"/>
    <cellStyle name="Saída 5 3 3" xfId="18618" xr:uid="{C46092BE-BA32-4920-A308-E7B92DA023B2}"/>
    <cellStyle name="Saída 5 3 3 2" xfId="18619" xr:uid="{6F86C140-0804-4108-A494-A9C3C8804697}"/>
    <cellStyle name="Saída 5 3 3 2 2" xfId="18620" xr:uid="{5DFE21BA-AFE5-4533-9F6A-1C3095AC369A}"/>
    <cellStyle name="Saída 5 3 3 2 2 2" xfId="18621" xr:uid="{AA6E5EE2-3279-4A50-BF7B-9912347E8AEC}"/>
    <cellStyle name="Saída 5 3 3 2 2 2 2" xfId="18622" xr:uid="{FB2C64B5-0D75-4032-8237-A557DCF5FB6F}"/>
    <cellStyle name="Saída 5 3 3 2 2 2 3" xfId="18623" xr:uid="{9213B2F8-9AD3-4F8F-A4CA-CA1034997657}"/>
    <cellStyle name="Saída 5 3 3 2 2 3" xfId="18624" xr:uid="{A965950F-84D1-4594-AEC2-887EE200F4D7}"/>
    <cellStyle name="Saída 5 3 3 2 2 4" xfId="18625" xr:uid="{3FA5E90C-349A-4C33-9152-0027A6AA3547}"/>
    <cellStyle name="Saída 5 3 3 2 3" xfId="18626" xr:uid="{228F82C0-A6EE-430C-BEF6-C8DDC1EF062C}"/>
    <cellStyle name="Saída 5 3 3 2 3 2" xfId="18627" xr:uid="{D2661246-CAF2-4620-80FF-F58C7169A78B}"/>
    <cellStyle name="Saída 5 3 3 2 3 2 2" xfId="18628" xr:uid="{CDFAA6DF-2315-44EB-A6D1-D0E4CA23BB85}"/>
    <cellStyle name="Saída 5 3 3 2 3 2 3" xfId="18629" xr:uid="{C030D7C5-EF1D-4495-B6D1-2151123EF098}"/>
    <cellStyle name="Saída 5 3 3 2 3 3" xfId="18630" xr:uid="{CDEFA1A1-CF5C-4F03-BF6B-10E807C95A9A}"/>
    <cellStyle name="Saída 5 3 3 2 3 4" xfId="18631" xr:uid="{B4CE00EC-BD02-483C-9E62-71CC27DB32B2}"/>
    <cellStyle name="Saída 5 3 3 2 4" xfId="18632" xr:uid="{24E58AB7-3531-4887-8351-E623B5023B5D}"/>
    <cellStyle name="Saída 5 3 3 2 5" xfId="18633" xr:uid="{112C7C9D-50A9-4264-AEED-FD49B3C4F3F3}"/>
    <cellStyle name="Saída 5 3 3 3" xfId="18634" xr:uid="{63C3766B-F316-40E8-BBBE-6AF8649BFE16}"/>
    <cellStyle name="Saída 5 3 3 3 2" xfId="18635" xr:uid="{5AC37026-D4D1-4DE0-9E3F-4BD0068638A1}"/>
    <cellStyle name="Saída 5 3 3 3 2 2" xfId="18636" xr:uid="{2765E4BF-2312-4714-9219-35132AA0C437}"/>
    <cellStyle name="Saída 5 3 3 3 2 3" xfId="18637" xr:uid="{AE9DF2E1-9733-424B-BD2F-F2D234154211}"/>
    <cellStyle name="Saída 5 3 3 3 3" xfId="18638" xr:uid="{59785D51-3A00-4247-8ADD-25CB6B5D7072}"/>
    <cellStyle name="Saída 5 3 3 3 4" xfId="18639" xr:uid="{FFD9EE93-9982-4D3A-A362-B0B66CDC1336}"/>
    <cellStyle name="Saída 5 3 3 4" xfId="18640" xr:uid="{D21F259B-65DF-4F50-8B99-F2D9F7CF86EF}"/>
    <cellStyle name="Saída 5 3 3 4 2" xfId="18641" xr:uid="{955F0B10-05A4-4FA0-99E5-03D6107E9DB6}"/>
    <cellStyle name="Saída 5 3 3 4 2 2" xfId="18642" xr:uid="{6342F33C-C3C6-4BE6-9E57-788726B0A084}"/>
    <cellStyle name="Saída 5 3 3 4 2 3" xfId="18643" xr:uid="{96D58BDB-194C-47C5-B423-AA85CC06CF0B}"/>
    <cellStyle name="Saída 5 3 3 4 3" xfId="18644" xr:uid="{84F1FE62-0BF9-4940-84A0-17588F962354}"/>
    <cellStyle name="Saída 5 3 3 4 4" xfId="18645" xr:uid="{34D02A1C-A4B9-4815-87DD-198E03B46C88}"/>
    <cellStyle name="Saída 5 3 3 5" xfId="18646" xr:uid="{72923D10-E26E-48F2-A2D4-FE19AC7B8EDD}"/>
    <cellStyle name="Saída 5 3 3 6" xfId="18647" xr:uid="{9FBD2E2D-A95D-4E24-A402-0263653FAF4F}"/>
    <cellStyle name="Saída 5 3 4" xfId="18648" xr:uid="{4D36B586-8889-4F37-97DE-A9B99951F15A}"/>
    <cellStyle name="Saída 5 3 4 2" xfId="18649" xr:uid="{7ECC2A0D-7EE3-4D77-A446-DAAA64BF6A5B}"/>
    <cellStyle name="Saída 5 3 4 2 2" xfId="18650" xr:uid="{2F471C7F-E3FA-489A-96B1-AD17DAADE67D}"/>
    <cellStyle name="Saída 5 3 4 2 2 2" xfId="18651" xr:uid="{79CBDDDF-4BF4-4EBE-B96E-06D50CCD2745}"/>
    <cellStyle name="Saída 5 3 4 2 2 3" xfId="18652" xr:uid="{DBB7DF82-AFB1-409D-B8E4-EAD01D46C686}"/>
    <cellStyle name="Saída 5 3 4 2 3" xfId="18653" xr:uid="{06A34ABD-9E4B-46BB-8D28-1F9A1A7BF3E3}"/>
    <cellStyle name="Saída 5 3 4 2 4" xfId="18654" xr:uid="{F5E4BE8E-CBC4-4379-9AA8-5A951179B83C}"/>
    <cellStyle name="Saída 5 3 4 3" xfId="18655" xr:uid="{8333B17D-0AE9-4EFD-BC4B-3263DE617A06}"/>
    <cellStyle name="Saída 5 3 4 3 2" xfId="18656" xr:uid="{AEEEBC6B-E84D-4B4E-8A3C-6B8F6BC45233}"/>
    <cellStyle name="Saída 5 3 4 3 2 2" xfId="18657" xr:uid="{5F73C44F-C81E-4A11-89C8-7C4138A4F120}"/>
    <cellStyle name="Saída 5 3 4 3 2 3" xfId="18658" xr:uid="{51DDD56C-E9BB-4E22-8FAD-95338450D33B}"/>
    <cellStyle name="Saída 5 3 4 3 3" xfId="18659" xr:uid="{7E8A5474-8373-43A6-9377-4C9A99D1C2B2}"/>
    <cellStyle name="Saída 5 3 4 3 4" xfId="18660" xr:uid="{6A191291-4849-49C0-8A2F-FA29AFA6662F}"/>
    <cellStyle name="Saída 5 3 4 4" xfId="18661" xr:uid="{50D1A63D-7F83-400D-919E-0F60C34773E6}"/>
    <cellStyle name="Saída 5 3 4 5" xfId="18662" xr:uid="{891A0728-AD87-48FA-942B-86DB6948C230}"/>
    <cellStyle name="Saída 5 3 5" xfId="18663" xr:uid="{7CD67202-F8D9-42F0-A723-D82F17543E65}"/>
    <cellStyle name="Saída 5 3 5 2" xfId="18664" xr:uid="{25D74D05-D0A2-4F2C-AAA2-B77D1213F192}"/>
    <cellStyle name="Saída 5 3 5 2 2" xfId="18665" xr:uid="{6FBD4453-2477-40FA-A6B7-C45CBCF1A611}"/>
    <cellStyle name="Saída 5 3 5 2 3" xfId="18666" xr:uid="{1E741E8E-C11A-4F83-B4B4-1EE3593A7617}"/>
    <cellStyle name="Saída 5 3 5 3" xfId="18667" xr:uid="{F2E0A4FA-4E76-4807-91C3-FB0E8CF08810}"/>
    <cellStyle name="Saída 5 3 5 4" xfId="18668" xr:uid="{C5ED4C99-41ED-4F49-8237-CF224E0CA32B}"/>
    <cellStyle name="Saída 5 3 6" xfId="18669" xr:uid="{1BA2731F-FC65-4326-93C9-B7A45D775AB4}"/>
    <cellStyle name="Saída 5 3 6 2" xfId="18670" xr:uid="{1BD54570-C6D2-4A87-B31F-72367110FB7A}"/>
    <cellStyle name="Saída 5 3 6 2 2" xfId="18671" xr:uid="{77E17761-10A0-4B83-B63C-C9E8344C12A1}"/>
    <cellStyle name="Saída 5 3 6 2 3" xfId="18672" xr:uid="{91489E1E-DF5D-422E-B691-BFB271999B8A}"/>
    <cellStyle name="Saída 5 3 6 3" xfId="18673" xr:uid="{FC8959FA-D78A-41C9-A2B6-657820BD7146}"/>
    <cellStyle name="Saída 5 3 6 4" xfId="18674" xr:uid="{E5F2B6F8-E9B2-4CE4-956B-EA626DDBCD2F}"/>
    <cellStyle name="Saída 5 3 7" xfId="18675" xr:uid="{B8F49F33-CA12-4ADD-8ABE-A51CC03B1448}"/>
    <cellStyle name="Saída 5 3 8" xfId="18676" xr:uid="{DE0F3AE1-79FA-4E1F-B6C7-2A641CB5B104}"/>
    <cellStyle name="Saída 5 4" xfId="18677" xr:uid="{68458F85-EF39-4E97-85A1-A2156B74E11B}"/>
    <cellStyle name="Saída 5 4 2" xfId="18678" xr:uid="{3F50ACD1-C3FC-4A97-B655-F5EC6FF3DD54}"/>
    <cellStyle name="Saída 5 4 2 2" xfId="18679" xr:uid="{710D69A7-EA00-42CD-8DFE-16F43B3A0FB6}"/>
    <cellStyle name="Saída 5 4 2 2 2" xfId="18680" xr:uid="{8D87EDB1-286F-44BC-9C39-5C0B7E0CA4B9}"/>
    <cellStyle name="Saída 5 4 2 2 2 2" xfId="18681" xr:uid="{68E6A72B-26B9-4E73-BE6E-4D4EB2286FE9}"/>
    <cellStyle name="Saída 5 4 2 2 2 2 2" xfId="18682" xr:uid="{28415ADE-6CF7-4DE3-B1BF-CFA434A493E9}"/>
    <cellStyle name="Saída 5 4 2 2 2 2 3" xfId="18683" xr:uid="{C6AEECC5-34F2-4031-B557-AC58FFEE9C4C}"/>
    <cellStyle name="Saída 5 4 2 2 2 3" xfId="18684" xr:uid="{25F46253-28DA-4F89-8AB8-F1FC2907EA4C}"/>
    <cellStyle name="Saída 5 4 2 2 2 4" xfId="18685" xr:uid="{A13B848C-D91B-4497-8A52-64B067A6474B}"/>
    <cellStyle name="Saída 5 4 2 2 3" xfId="18686" xr:uid="{E570D212-69B6-46C6-BCF0-CDF4962DE1BF}"/>
    <cellStyle name="Saída 5 4 2 2 3 2" xfId="18687" xr:uid="{A0F8753F-1049-4F71-AF2F-C8F5ACC353AC}"/>
    <cellStyle name="Saída 5 4 2 2 3 2 2" xfId="18688" xr:uid="{9B7A3C37-22AE-408C-9ACA-518F795BD86B}"/>
    <cellStyle name="Saída 5 4 2 2 3 2 3" xfId="18689" xr:uid="{76E54125-B438-4FCE-9C02-1D9EAA7E261F}"/>
    <cellStyle name="Saída 5 4 2 2 3 3" xfId="18690" xr:uid="{7492B78B-D6DD-4287-9EC4-9CD57B713D09}"/>
    <cellStyle name="Saída 5 4 2 2 3 4" xfId="18691" xr:uid="{7CC531F2-18DC-4F69-B3E3-59125AC99D9F}"/>
    <cellStyle name="Saída 5 4 2 2 4" xfId="18692" xr:uid="{6D0F0CAF-31BB-401B-9F15-18EDB13AB1E6}"/>
    <cellStyle name="Saída 5 4 2 2 5" xfId="18693" xr:uid="{679DD7F6-115B-427B-B077-9E43B03423CF}"/>
    <cellStyle name="Saída 5 4 2 3" xfId="18694" xr:uid="{CD99BAE2-7CCC-4B98-AF52-0AFA9D488B89}"/>
    <cellStyle name="Saída 5 4 2 3 2" xfId="18695" xr:uid="{DDCD4783-7BC9-40D4-8FBC-DAAEEF89ACB1}"/>
    <cellStyle name="Saída 5 4 2 3 2 2" xfId="18696" xr:uid="{DA4C82DA-1B30-4C91-8D2F-D4CD2F16057E}"/>
    <cellStyle name="Saída 5 4 2 3 2 3" xfId="18697" xr:uid="{41B91E22-9E52-405C-AD15-1E7E83DF234E}"/>
    <cellStyle name="Saída 5 4 2 3 3" xfId="18698" xr:uid="{51D1656B-7809-48B4-B84A-98859FD1956C}"/>
    <cellStyle name="Saída 5 4 2 3 4" xfId="18699" xr:uid="{029B174E-E06E-44AF-A7EB-93D9A2B8BBBA}"/>
    <cellStyle name="Saída 5 4 2 4" xfId="18700" xr:uid="{77EBCE50-9AE4-4525-8672-E14BEF8F7A29}"/>
    <cellStyle name="Saída 5 4 2 4 2" xfId="18701" xr:uid="{4E3D2259-3A23-4F0B-A832-911ECEC283B6}"/>
    <cellStyle name="Saída 5 4 2 4 2 2" xfId="18702" xr:uid="{97ABAD7E-0DFA-406E-9919-D0049AD6164A}"/>
    <cellStyle name="Saída 5 4 2 4 2 3" xfId="18703" xr:uid="{C78357D0-5B46-4F09-AEF3-15D0F3764094}"/>
    <cellStyle name="Saída 5 4 2 4 3" xfId="18704" xr:uid="{5C8AD3D9-B48D-4CA2-8358-CC973832B9BE}"/>
    <cellStyle name="Saída 5 4 2 4 4" xfId="18705" xr:uid="{7305B369-D05B-4B2E-82D1-C4FADF6C48ED}"/>
    <cellStyle name="Saída 5 4 2 5" xfId="18706" xr:uid="{964171FE-E3D1-4281-96C1-FE027DB268B5}"/>
    <cellStyle name="Saída 5 4 2 6" xfId="18707" xr:uid="{8D2CC5E9-2537-4285-9153-1020186BDD2F}"/>
    <cellStyle name="Saída 5 4 3" xfId="18708" xr:uid="{C827A366-D658-4986-9754-E2D4F6543EF5}"/>
    <cellStyle name="Saída 5 4 3 2" xfId="18709" xr:uid="{335EA159-39D2-4088-A037-0893D9804FA9}"/>
    <cellStyle name="Saída 5 4 3 2 2" xfId="18710" xr:uid="{53C13EAB-A7C5-45A5-8E3D-268196951747}"/>
    <cellStyle name="Saída 5 4 3 2 2 2" xfId="18711" xr:uid="{CB12AFC6-92D3-4B9D-9C01-10F41088CC88}"/>
    <cellStyle name="Saída 5 4 3 2 2 3" xfId="18712" xr:uid="{02263718-750C-4FE7-802D-FCC4E62D0264}"/>
    <cellStyle name="Saída 5 4 3 2 3" xfId="18713" xr:uid="{90146966-E3EE-4581-B099-881D2BC35CAE}"/>
    <cellStyle name="Saída 5 4 3 2 4" xfId="18714" xr:uid="{EAB2720B-3385-4304-92CF-9572F81B0088}"/>
    <cellStyle name="Saída 5 4 3 3" xfId="18715" xr:uid="{53CCC1CB-65B0-4839-9629-F2CDBCAEF507}"/>
    <cellStyle name="Saída 5 4 3 3 2" xfId="18716" xr:uid="{878C271E-433C-40A0-B001-1D24A2A68CD2}"/>
    <cellStyle name="Saída 5 4 3 3 2 2" xfId="18717" xr:uid="{6E87C35F-0C16-4171-8D17-BCDAD7BEB41F}"/>
    <cellStyle name="Saída 5 4 3 3 2 3" xfId="18718" xr:uid="{1F8F70E2-F3FF-4DBF-9863-6B1CDAA77B56}"/>
    <cellStyle name="Saída 5 4 3 3 3" xfId="18719" xr:uid="{80C495E8-6276-467C-9DA1-CAA96329DCCE}"/>
    <cellStyle name="Saída 5 4 3 3 4" xfId="18720" xr:uid="{32B52A77-4018-4990-B71A-713B4CBECBF9}"/>
    <cellStyle name="Saída 5 4 3 4" xfId="18721" xr:uid="{53E30B16-3702-46CF-AA2B-B02CBC17D462}"/>
    <cellStyle name="Saída 5 4 3 5" xfId="18722" xr:uid="{2325B97B-E062-4F4D-9DE0-DECB2D3267B0}"/>
    <cellStyle name="Saída 5 4 4" xfId="18723" xr:uid="{27F09D4A-B95C-4731-9ABE-E18AAB86ACDA}"/>
    <cellStyle name="Saída 5 4 4 2" xfId="18724" xr:uid="{53220FA1-CC01-40A3-BD19-1466E27775F6}"/>
    <cellStyle name="Saída 5 4 4 2 2" xfId="18725" xr:uid="{3113C4B9-6AE0-4CA8-97E5-C7A8BF1EEC1B}"/>
    <cellStyle name="Saída 5 4 4 2 3" xfId="18726" xr:uid="{0B8B9C82-BA33-4C63-8CA4-9494AB2F17BB}"/>
    <cellStyle name="Saída 5 4 4 3" xfId="18727" xr:uid="{CE9DE3A1-B7F2-4ECB-A1D3-C5AC0696EB82}"/>
    <cellStyle name="Saída 5 4 4 4" xfId="18728" xr:uid="{D23DDCE4-FA8C-4119-91D4-192BB1E2E64C}"/>
    <cellStyle name="Saída 5 4 5" xfId="18729" xr:uid="{D4A47830-FF8D-47EB-901A-EFCF5F32705E}"/>
    <cellStyle name="Saída 5 4 5 2" xfId="18730" xr:uid="{7997602C-D923-4CDF-85EA-0680819B4D82}"/>
    <cellStyle name="Saída 5 4 5 2 2" xfId="18731" xr:uid="{42636BF3-019B-4088-8FAB-18F717A91BD3}"/>
    <cellStyle name="Saída 5 4 5 2 3" xfId="18732" xr:uid="{C01FAF3E-7BE4-4379-A5E5-88BF3A52AD30}"/>
    <cellStyle name="Saída 5 4 5 3" xfId="18733" xr:uid="{E8AE7D31-1278-4A5C-B819-F6A4B1DB407D}"/>
    <cellStyle name="Saída 5 4 5 4" xfId="18734" xr:uid="{2F2D73F2-DA87-46AF-8029-345B692CEC5A}"/>
    <cellStyle name="Saída 5 4 6" xfId="18735" xr:uid="{5C8CE764-690B-4F66-8241-80FD7902448C}"/>
    <cellStyle name="Saída 5 4 7" xfId="18736" xr:uid="{605833F6-B806-4CE3-AAC2-5E30F3B20A20}"/>
    <cellStyle name="Saída 5 5" xfId="18737" xr:uid="{F6713637-07B3-4136-A021-6F90A9C64228}"/>
    <cellStyle name="Saída 5 5 2" xfId="18738" xr:uid="{211DF87B-82B5-471D-845A-EDB9C957E4E1}"/>
    <cellStyle name="Saída 5 5 2 2" xfId="18739" xr:uid="{CFD14363-1894-4626-85E9-C34B9E1DF3CF}"/>
    <cellStyle name="Saída 5 5 2 2 2" xfId="18740" xr:uid="{89E4057F-32BB-4605-9F37-F00AD187300A}"/>
    <cellStyle name="Saída 5 5 2 2 2 2" xfId="18741" xr:uid="{4C236464-6BD3-4227-B53D-654A52CAAA65}"/>
    <cellStyle name="Saída 5 5 2 2 2 3" xfId="18742" xr:uid="{7D97C9E2-E1DB-485C-BC3D-A879A40DB657}"/>
    <cellStyle name="Saída 5 5 2 2 3" xfId="18743" xr:uid="{D108D165-33BF-46B7-9A89-AF52A3D6EBC3}"/>
    <cellStyle name="Saída 5 5 2 2 4" xfId="18744" xr:uid="{0BDEBC55-EDC6-416B-A232-E10A7FFB068A}"/>
    <cellStyle name="Saída 5 5 2 3" xfId="18745" xr:uid="{0763A314-A673-467B-B1A2-A74369381DE5}"/>
    <cellStyle name="Saída 5 5 2 3 2" xfId="18746" xr:uid="{E8AA171C-04A2-49B7-9DE2-27973262072F}"/>
    <cellStyle name="Saída 5 5 2 3 2 2" xfId="18747" xr:uid="{EDC58586-403D-4B7E-AB20-7FB108A75502}"/>
    <cellStyle name="Saída 5 5 2 3 2 3" xfId="18748" xr:uid="{45F4808F-041D-46EE-AA56-0EF2A0373799}"/>
    <cellStyle name="Saída 5 5 2 3 3" xfId="18749" xr:uid="{8300E5B1-19DA-4856-BDF3-224A3740F189}"/>
    <cellStyle name="Saída 5 5 2 3 4" xfId="18750" xr:uid="{6CF82013-8029-42AB-A275-CC4E5038664B}"/>
    <cellStyle name="Saída 5 5 2 4" xfId="18751" xr:uid="{DF345D6C-4A00-42DF-891F-858F3A61ECBA}"/>
    <cellStyle name="Saída 5 5 2 5" xfId="18752" xr:uid="{CDFBA2A9-960F-4DBD-B2E6-F093E79C5219}"/>
    <cellStyle name="Saída 5 5 3" xfId="18753" xr:uid="{B2C93BF3-47E3-4A96-9151-764C751B3114}"/>
    <cellStyle name="Saída 5 5 3 2" xfId="18754" xr:uid="{5442F86E-9419-46A7-8F91-AFE8276EA284}"/>
    <cellStyle name="Saída 5 5 3 2 2" xfId="18755" xr:uid="{3893A114-DDCB-4595-90CD-009770F605DD}"/>
    <cellStyle name="Saída 5 5 3 2 3" xfId="18756" xr:uid="{FF2B379F-3826-4051-ADA4-35912593FEA3}"/>
    <cellStyle name="Saída 5 5 3 3" xfId="18757" xr:uid="{C80E6AD2-D2EC-45F7-8F02-7E5CAFD95E0C}"/>
    <cellStyle name="Saída 5 5 3 4" xfId="18758" xr:uid="{92BA4CA6-D6F5-4DCE-AB16-8FAD3DF39E43}"/>
    <cellStyle name="Saída 5 5 4" xfId="18759" xr:uid="{1A7A9479-A3D7-4A8B-8CD2-C38EB873B1DE}"/>
    <cellStyle name="Saída 5 5 4 2" xfId="18760" xr:uid="{89F62DAA-0588-4E3D-9A13-7D011789CE84}"/>
    <cellStyle name="Saída 5 5 4 2 2" xfId="18761" xr:uid="{247677FD-EDD3-49D2-B3A1-C28D462412C4}"/>
    <cellStyle name="Saída 5 5 4 2 3" xfId="18762" xr:uid="{3B663D59-FF7F-4B9E-9951-07820C87B813}"/>
    <cellStyle name="Saída 5 5 4 3" xfId="18763" xr:uid="{34D47894-895E-4722-9B4B-846CF2B7FF01}"/>
    <cellStyle name="Saída 5 5 4 4" xfId="18764" xr:uid="{B269E3EB-DDB1-4793-8C92-F5F2E1EE6A47}"/>
    <cellStyle name="Saída 5 5 5" xfId="18765" xr:uid="{C6CA93C5-F65D-4569-8080-0666FACAD696}"/>
    <cellStyle name="Saída 5 5 6" xfId="18766" xr:uid="{F591E5ED-5395-4BD4-BE3C-F9D3780F7465}"/>
    <cellStyle name="Saída 5 6" xfId="18767" xr:uid="{6DEB3AF4-B8F8-4E77-BBFF-202E4BD9F648}"/>
    <cellStyle name="Saída 5 6 2" xfId="18768" xr:uid="{7539FE30-A1E0-457C-9F6E-DFE2B99DEC0F}"/>
    <cellStyle name="Saída 5 6 2 2" xfId="18769" xr:uid="{A215A1C6-AEBA-483E-9667-47E8C28C1B00}"/>
    <cellStyle name="Saída 5 6 2 2 2" xfId="18770" xr:uid="{03EA5D58-5332-4FCC-BDD4-7BABF5A53390}"/>
    <cellStyle name="Saída 5 6 2 2 3" xfId="18771" xr:uid="{096A133E-E716-4AA9-B505-2FDCADD7CE63}"/>
    <cellStyle name="Saída 5 6 2 3" xfId="18772" xr:uid="{91132572-2E68-4093-80FB-6A418C98F79F}"/>
    <cellStyle name="Saída 5 6 2 4" xfId="18773" xr:uid="{3E4C16B2-4A23-42F6-9E0A-0F8462EE5072}"/>
    <cellStyle name="Saída 5 6 3" xfId="18774" xr:uid="{E56CA493-61C6-4F12-B97F-D5F5A099B193}"/>
    <cellStyle name="Saída 5 6 3 2" xfId="18775" xr:uid="{8692BC1E-F1A5-492C-B755-4E6A0422EA9C}"/>
    <cellStyle name="Saída 5 6 3 2 2" xfId="18776" xr:uid="{FD00A97C-5FFC-4638-AC25-8CA9F575298A}"/>
    <cellStyle name="Saída 5 6 3 2 3" xfId="18777" xr:uid="{75527A98-6F0D-44CE-ADB8-5A8A2CFC2D2F}"/>
    <cellStyle name="Saída 5 6 3 3" xfId="18778" xr:uid="{D18B2216-CF61-4A7C-8CC3-B64E715CCB91}"/>
    <cellStyle name="Saída 5 6 3 4" xfId="18779" xr:uid="{B5E9C3B7-0F2F-44BA-8DBA-DDFEA061821A}"/>
    <cellStyle name="Saída 5 6 4" xfId="18780" xr:uid="{D93E1A3C-E172-4D40-AC25-5FAC05B126D2}"/>
    <cellStyle name="Saída 5 6 5" xfId="18781" xr:uid="{5867BF3D-32AF-4AA6-A320-B3B200416A47}"/>
    <cellStyle name="Saída 5 7" xfId="18782" xr:uid="{E9D90EA4-FFD7-4019-8177-62116A455780}"/>
    <cellStyle name="Saída 5 7 2" xfId="18783" xr:uid="{A7348B23-08F4-4FF3-959C-530533BC96F9}"/>
    <cellStyle name="Saída 5 7 2 2" xfId="18784" xr:uid="{D91E7167-A4EA-44E0-B063-189F7000EA2B}"/>
    <cellStyle name="Saída 5 7 2 3" xfId="18785" xr:uid="{90792BF0-173F-4B60-ADD4-BBB6D5BAC2E5}"/>
    <cellStyle name="Saída 5 7 3" xfId="18786" xr:uid="{A239FB55-EE93-41EC-83D3-689F697AA13A}"/>
    <cellStyle name="Saída 5 7 4" xfId="18787" xr:uid="{5E0C9CA1-78DD-4EB3-AD2B-D5A8BCC22263}"/>
    <cellStyle name="Saída 5 8" xfId="18788" xr:uid="{F142A757-6157-4149-B69F-D69F9A79AE24}"/>
    <cellStyle name="Saída 5 8 2" xfId="18789" xr:uid="{5FA6D710-4625-4C4E-8EC8-74B4F420EE1A}"/>
    <cellStyle name="Saída 5 8 2 2" xfId="18790" xr:uid="{610DA21A-6761-4403-BC58-8A1B5A04CE56}"/>
    <cellStyle name="Saída 5 8 2 3" xfId="18791" xr:uid="{3AD5C13B-BDF8-42CE-B5D0-6DC75C0A3096}"/>
    <cellStyle name="Saída 5 8 3" xfId="18792" xr:uid="{269A29F1-0CBF-4D87-A857-19C2A7F67EC2}"/>
    <cellStyle name="Saída 5 8 4" xfId="18793" xr:uid="{4BCE1F9A-A68B-4F43-B8AE-691CAE843993}"/>
    <cellStyle name="Saída 5 9" xfId="18794" xr:uid="{0F863A93-52E4-400E-B252-648A2173C4B2}"/>
    <cellStyle name="Saída 6" xfId="18795" xr:uid="{041D957D-CD23-436E-87A3-AECD19DF4A2E}"/>
    <cellStyle name="Saída 6 10" xfId="18796" xr:uid="{43BA2F28-1975-4772-8FBC-4F5E85B954DF}"/>
    <cellStyle name="Saída 6 2" xfId="18797" xr:uid="{B25C9F19-9BC8-4FE1-83DA-20E6A64AD096}"/>
    <cellStyle name="Saída 6 2 2" xfId="18798" xr:uid="{1627A930-DE68-47C7-BBE5-61EDC751D4C5}"/>
    <cellStyle name="Saída 6 2 2 2" xfId="18799" xr:uid="{8570751B-670C-4674-8AAC-F5B19EDA2717}"/>
    <cellStyle name="Saída 6 2 2 2 2" xfId="18800" xr:uid="{AE636F33-81D7-4F09-AEC9-DB3B3D249491}"/>
    <cellStyle name="Saída 6 2 2 2 2 2" xfId="18801" xr:uid="{9F8C704F-8D57-4E8A-B14E-B9BD00CBF0B8}"/>
    <cellStyle name="Saída 6 2 2 2 2 2 2" xfId="18802" xr:uid="{A6ED5B07-C010-4B12-B703-B8A2E1518556}"/>
    <cellStyle name="Saída 6 2 2 2 2 2 2 2" xfId="18803" xr:uid="{3E92C592-BB3F-4820-BC49-3C423756F0AE}"/>
    <cellStyle name="Saída 6 2 2 2 2 2 2 2 2" xfId="18804" xr:uid="{4583BADD-63D5-4611-A4E0-C62BF69B9501}"/>
    <cellStyle name="Saída 6 2 2 2 2 2 2 2 3" xfId="18805" xr:uid="{FE33F057-D4E1-454C-9209-5338FE14F7EC}"/>
    <cellStyle name="Saída 6 2 2 2 2 2 2 3" xfId="18806" xr:uid="{435944D7-4FC7-4C0B-950D-79B1776463F3}"/>
    <cellStyle name="Saída 6 2 2 2 2 2 2 4" xfId="18807" xr:uid="{16524137-5DBA-4995-920C-6A78FEABF7DC}"/>
    <cellStyle name="Saída 6 2 2 2 2 2 3" xfId="18808" xr:uid="{7293EBB5-DFA8-4843-B5C0-19C7E31CA93F}"/>
    <cellStyle name="Saída 6 2 2 2 2 2 3 2" xfId="18809" xr:uid="{67B19B79-3048-41D9-BAF5-2E5567553937}"/>
    <cellStyle name="Saída 6 2 2 2 2 2 3 2 2" xfId="18810" xr:uid="{CFFF930C-4936-4085-A74E-B70E07810BA8}"/>
    <cellStyle name="Saída 6 2 2 2 2 2 3 2 3" xfId="18811" xr:uid="{75C7BDDD-8A4A-40E2-93D7-B51024AE2DFE}"/>
    <cellStyle name="Saída 6 2 2 2 2 2 3 3" xfId="18812" xr:uid="{B91784E4-6F86-4E98-978F-E5F641403DA5}"/>
    <cellStyle name="Saída 6 2 2 2 2 2 3 4" xfId="18813" xr:uid="{C7B3AFB4-CCD3-40C1-A768-AF2C23022314}"/>
    <cellStyle name="Saída 6 2 2 2 2 2 4" xfId="18814" xr:uid="{0539365B-A267-480B-8D48-0AA3EE60D1E1}"/>
    <cellStyle name="Saída 6 2 2 2 2 2 5" xfId="18815" xr:uid="{37F31485-0D7E-42F7-82A6-FC73B67B90BF}"/>
    <cellStyle name="Saída 6 2 2 2 2 3" xfId="18816" xr:uid="{1788C6BE-F978-4E72-8F82-52A2CE86D03D}"/>
    <cellStyle name="Saída 6 2 2 2 2 3 2" xfId="18817" xr:uid="{38A18BD7-7F62-499A-A915-E263794D8F4D}"/>
    <cellStyle name="Saída 6 2 2 2 2 3 2 2" xfId="18818" xr:uid="{B8636B96-69B8-4E55-BADB-66BF5DFD0515}"/>
    <cellStyle name="Saída 6 2 2 2 2 3 2 3" xfId="18819" xr:uid="{F54E52F0-451E-4A9F-BEB1-7E1889CA6D6C}"/>
    <cellStyle name="Saída 6 2 2 2 2 3 3" xfId="18820" xr:uid="{E7D8CF25-153F-4BA6-8CBA-085C9D52BBE5}"/>
    <cellStyle name="Saída 6 2 2 2 2 3 4" xfId="18821" xr:uid="{717EFF19-8D47-48EB-BD7C-381E93498EE5}"/>
    <cellStyle name="Saída 6 2 2 2 2 4" xfId="18822" xr:uid="{6B8ACF63-A6F9-48CB-9158-8644B06382A2}"/>
    <cellStyle name="Saída 6 2 2 2 2 4 2" xfId="18823" xr:uid="{BDEA4EA9-16C5-44E2-AAE6-E4A3B2844F22}"/>
    <cellStyle name="Saída 6 2 2 2 2 4 2 2" xfId="18824" xr:uid="{DDBC73B4-0AD2-4317-AE9B-224849FC6B9A}"/>
    <cellStyle name="Saída 6 2 2 2 2 4 2 3" xfId="18825" xr:uid="{5CCEE715-ECEA-481D-8040-FCCF0A2CD987}"/>
    <cellStyle name="Saída 6 2 2 2 2 4 3" xfId="18826" xr:uid="{CF88068E-4FC6-4789-ABE6-B3697DA0F097}"/>
    <cellStyle name="Saída 6 2 2 2 2 4 4" xfId="18827" xr:uid="{D3F6E9FA-6BE0-4BBC-8FC8-75519A6B060C}"/>
    <cellStyle name="Saída 6 2 2 2 2 5" xfId="18828" xr:uid="{480A15EE-009E-4649-954D-5AE86B260D2C}"/>
    <cellStyle name="Saída 6 2 2 2 2 6" xfId="18829" xr:uid="{05537DA1-3A28-4496-A843-FD7CC8757ECF}"/>
    <cellStyle name="Saída 6 2 2 2 3" xfId="18830" xr:uid="{F23ABF8A-E841-4902-B41E-93EB4CE9E16A}"/>
    <cellStyle name="Saída 6 2 2 2 3 2" xfId="18831" xr:uid="{6BC04386-8971-43BB-B463-C2AD2DA12070}"/>
    <cellStyle name="Saída 6 2 2 2 3 2 2" xfId="18832" xr:uid="{BEF57222-53E4-4954-AF3F-86FD708BE0D9}"/>
    <cellStyle name="Saída 6 2 2 2 3 2 2 2" xfId="18833" xr:uid="{1FC6C2A6-8B1D-4623-8D30-67109F345FB5}"/>
    <cellStyle name="Saída 6 2 2 2 3 2 2 3" xfId="18834" xr:uid="{251BCD67-09A9-4692-BB6A-FAAB7376F10D}"/>
    <cellStyle name="Saída 6 2 2 2 3 2 3" xfId="18835" xr:uid="{721269A9-FB0E-4BE7-A34A-C3B9CD5E3361}"/>
    <cellStyle name="Saída 6 2 2 2 3 2 4" xfId="18836" xr:uid="{7142ED9E-4F7C-41B2-99A3-231FFB1BE779}"/>
    <cellStyle name="Saída 6 2 2 2 3 3" xfId="18837" xr:uid="{7F910DFD-45DD-439F-8A3C-F79BA326B909}"/>
    <cellStyle name="Saída 6 2 2 2 3 3 2" xfId="18838" xr:uid="{FEA84950-4F7D-49E4-98F5-C95BB2BD0460}"/>
    <cellStyle name="Saída 6 2 2 2 3 3 2 2" xfId="18839" xr:uid="{A5D28CC5-1326-41EF-B827-312BC359353E}"/>
    <cellStyle name="Saída 6 2 2 2 3 3 2 3" xfId="18840" xr:uid="{10DDE773-350F-451E-82DA-2032600A98BC}"/>
    <cellStyle name="Saída 6 2 2 2 3 3 3" xfId="18841" xr:uid="{3971F9D4-F6D9-4BFA-81E2-2221B845EF94}"/>
    <cellStyle name="Saída 6 2 2 2 3 3 4" xfId="18842" xr:uid="{2A661B68-15CF-4936-A87D-EC58A63959CA}"/>
    <cellStyle name="Saída 6 2 2 2 3 4" xfId="18843" xr:uid="{5FA56C77-8FCC-4272-B964-65006E81393C}"/>
    <cellStyle name="Saída 6 2 2 2 3 5" xfId="18844" xr:uid="{31F142A0-9F2A-4677-98C0-EA853AA085F4}"/>
    <cellStyle name="Saída 6 2 2 2 4" xfId="18845" xr:uid="{5D07E193-4D07-4435-B776-03DD829E75F3}"/>
    <cellStyle name="Saída 6 2 2 2 4 2" xfId="18846" xr:uid="{E8EEA1F4-BD1B-401A-89D7-7727772DDAB7}"/>
    <cellStyle name="Saída 6 2 2 2 4 2 2" xfId="18847" xr:uid="{D168AF4F-8B41-4BB2-B305-F2C7FBCEE51A}"/>
    <cellStyle name="Saída 6 2 2 2 4 2 3" xfId="18848" xr:uid="{A4B59F69-115B-4703-8956-36FE2464E4F6}"/>
    <cellStyle name="Saída 6 2 2 2 4 3" xfId="18849" xr:uid="{0965E8BE-6ECF-4D51-8D9B-A9EEE4A9E372}"/>
    <cellStyle name="Saída 6 2 2 2 4 4" xfId="18850" xr:uid="{27B0D687-1B6A-4E1C-9C75-5F9F1662C0C1}"/>
    <cellStyle name="Saída 6 2 2 2 5" xfId="18851" xr:uid="{DF103A8E-A73C-428D-8FB0-97DB31D1EA08}"/>
    <cellStyle name="Saída 6 2 2 2 5 2" xfId="18852" xr:uid="{02BBB504-B078-4392-8CEF-6AF6FFA7D712}"/>
    <cellStyle name="Saída 6 2 2 2 5 2 2" xfId="18853" xr:uid="{7BA4FF76-FD39-44AB-86C6-688FFA60286A}"/>
    <cellStyle name="Saída 6 2 2 2 5 2 3" xfId="18854" xr:uid="{6DFBFE73-C7FA-4E8C-B93C-CDB290C010B8}"/>
    <cellStyle name="Saída 6 2 2 2 5 3" xfId="18855" xr:uid="{01F662AA-775A-4153-8A63-356FE4200EA2}"/>
    <cellStyle name="Saída 6 2 2 2 5 4" xfId="18856" xr:uid="{1F306987-DB87-41F0-8C6C-FE2D6876781C}"/>
    <cellStyle name="Saída 6 2 2 2 6" xfId="18857" xr:uid="{D2B10282-68F5-4FCB-AD7D-D6157E704989}"/>
    <cellStyle name="Saída 6 2 2 2 7" xfId="18858" xr:uid="{E58CCB54-C5DD-47B2-8781-CD7C2CE5C611}"/>
    <cellStyle name="Saída 6 2 2 3" xfId="18859" xr:uid="{A97C0307-59DC-4008-833D-D2BE4F2FC93C}"/>
    <cellStyle name="Saída 6 2 2 3 2" xfId="18860" xr:uid="{2E5F6971-A9B3-42DD-842F-6222C43AA147}"/>
    <cellStyle name="Saída 6 2 2 3 2 2" xfId="18861" xr:uid="{4DB4A2F4-9BFE-434A-B6D6-AB4823BFCC07}"/>
    <cellStyle name="Saída 6 2 2 3 2 2 2" xfId="18862" xr:uid="{9857B2EE-B852-424F-B611-DC076FF4CD12}"/>
    <cellStyle name="Saída 6 2 2 3 2 2 2 2" xfId="18863" xr:uid="{CB446418-2B10-4E10-84A4-005344A3258F}"/>
    <cellStyle name="Saída 6 2 2 3 2 2 2 3" xfId="18864" xr:uid="{F7EAB8AE-FEFD-41A2-8DB8-F9413BFC38CA}"/>
    <cellStyle name="Saída 6 2 2 3 2 2 3" xfId="18865" xr:uid="{58B00383-DA0B-4220-8DAF-396BEF5C057B}"/>
    <cellStyle name="Saída 6 2 2 3 2 2 4" xfId="18866" xr:uid="{541E1AA5-E017-44BC-881F-E5A42213A800}"/>
    <cellStyle name="Saída 6 2 2 3 2 3" xfId="18867" xr:uid="{CDCF4626-EF37-4FCC-8FA5-62E03A887032}"/>
    <cellStyle name="Saída 6 2 2 3 2 3 2" xfId="18868" xr:uid="{F74A8642-0C68-4A03-8E8E-A46E44B0666A}"/>
    <cellStyle name="Saída 6 2 2 3 2 3 2 2" xfId="18869" xr:uid="{B981E066-10CB-428E-A2CC-2E89654BBB1B}"/>
    <cellStyle name="Saída 6 2 2 3 2 3 2 3" xfId="18870" xr:uid="{97055CA5-BC2B-4CF5-874C-062B9CD16EF4}"/>
    <cellStyle name="Saída 6 2 2 3 2 3 3" xfId="18871" xr:uid="{D1F1B7DA-7F99-49CC-B405-215BDA894301}"/>
    <cellStyle name="Saída 6 2 2 3 2 3 4" xfId="18872" xr:uid="{A8D43960-6F48-4A7F-9971-01062B3FDB36}"/>
    <cellStyle name="Saída 6 2 2 3 2 4" xfId="18873" xr:uid="{1DE389AD-8616-4DD2-BE4D-61EC17A48139}"/>
    <cellStyle name="Saída 6 2 2 3 2 5" xfId="18874" xr:uid="{15347F35-B6BB-4176-872F-F1E2434A11DC}"/>
    <cellStyle name="Saída 6 2 2 3 3" xfId="18875" xr:uid="{669AD883-C539-4EAA-A0C9-5D0CABA4CAC9}"/>
    <cellStyle name="Saída 6 2 2 3 3 2" xfId="18876" xr:uid="{E34EE420-FFF7-4248-B9F4-BCCB19DEA063}"/>
    <cellStyle name="Saída 6 2 2 3 3 2 2" xfId="18877" xr:uid="{6CF8EC00-A275-4F85-B0E2-8DF2383FA024}"/>
    <cellStyle name="Saída 6 2 2 3 3 2 3" xfId="18878" xr:uid="{862027A5-830A-47E3-882D-1E70895602EA}"/>
    <cellStyle name="Saída 6 2 2 3 3 3" xfId="18879" xr:uid="{389D234B-9D9A-4E2E-8CFD-5683BFB3E6A9}"/>
    <cellStyle name="Saída 6 2 2 3 3 4" xfId="18880" xr:uid="{66302D14-625F-442D-B185-0787F833AC0F}"/>
    <cellStyle name="Saída 6 2 2 3 4" xfId="18881" xr:uid="{DF9D95EE-134E-4F83-B20D-32CC75A30296}"/>
    <cellStyle name="Saída 6 2 2 3 4 2" xfId="18882" xr:uid="{7C881A47-3CC1-4F48-9310-7C048C3B7871}"/>
    <cellStyle name="Saída 6 2 2 3 4 2 2" xfId="18883" xr:uid="{B431AB0F-D8E4-41EE-B1ED-1C97A08B9124}"/>
    <cellStyle name="Saída 6 2 2 3 4 2 3" xfId="18884" xr:uid="{5B8473A1-6F25-46DB-91E9-F0D4CA0576BF}"/>
    <cellStyle name="Saída 6 2 2 3 4 3" xfId="18885" xr:uid="{72132AAF-AFD1-480F-A9D0-68354A26DE25}"/>
    <cellStyle name="Saída 6 2 2 3 4 4" xfId="18886" xr:uid="{44434CE9-070C-4F28-966D-51EFCE61DCA4}"/>
    <cellStyle name="Saída 6 2 2 3 5" xfId="18887" xr:uid="{4B8E25B6-A458-469E-8891-74B8DC0586BE}"/>
    <cellStyle name="Saída 6 2 2 3 6" xfId="18888" xr:uid="{EFC68560-BB39-4645-B9A6-74F7D16DBFCA}"/>
    <cellStyle name="Saída 6 2 2 4" xfId="18889" xr:uid="{3F392B63-CA16-40BC-A978-90FA34DC6EA2}"/>
    <cellStyle name="Saída 6 2 2 4 2" xfId="18890" xr:uid="{07BEE339-2D76-4742-AB4A-78DD1083C3F9}"/>
    <cellStyle name="Saída 6 2 2 4 2 2" xfId="18891" xr:uid="{2F1F3C92-6210-4AA3-B2C6-BFF3F56DF1E4}"/>
    <cellStyle name="Saída 6 2 2 4 2 2 2" xfId="18892" xr:uid="{6ECA1662-D170-4160-A2DB-423201DB3E45}"/>
    <cellStyle name="Saída 6 2 2 4 2 2 3" xfId="18893" xr:uid="{F8937605-92DD-4F90-AEBD-1A96CF217278}"/>
    <cellStyle name="Saída 6 2 2 4 2 3" xfId="18894" xr:uid="{27ACF4FA-C416-4B9A-8EDF-25D34238755F}"/>
    <cellStyle name="Saída 6 2 2 4 2 4" xfId="18895" xr:uid="{76E35794-6F91-43C0-915E-AA79EA9A1CFB}"/>
    <cellStyle name="Saída 6 2 2 4 3" xfId="18896" xr:uid="{CF7BD1DF-EF36-488F-B2BD-4FC27F40C548}"/>
    <cellStyle name="Saída 6 2 2 4 3 2" xfId="18897" xr:uid="{C79D4792-AEC1-4D8B-9DBE-83DDE7E7CFF3}"/>
    <cellStyle name="Saída 6 2 2 4 3 2 2" xfId="18898" xr:uid="{B02E18C7-F625-4A58-BDC8-10370A174683}"/>
    <cellStyle name="Saída 6 2 2 4 3 2 3" xfId="18899" xr:uid="{23A8B066-EFA8-4996-BBCA-6FBCA9ACB71C}"/>
    <cellStyle name="Saída 6 2 2 4 3 3" xfId="18900" xr:uid="{EB462021-54C0-4F6A-9201-9925C0F35B92}"/>
    <cellStyle name="Saída 6 2 2 4 3 4" xfId="18901" xr:uid="{376EDB5C-C1A1-4FFB-9625-F142907ABDA9}"/>
    <cellStyle name="Saída 6 2 2 4 4" xfId="18902" xr:uid="{1B4712C0-3C1E-471F-8B12-292D816742A8}"/>
    <cellStyle name="Saída 6 2 2 4 5" xfId="18903" xr:uid="{B8712937-69FB-499D-8293-D5738415F4D6}"/>
    <cellStyle name="Saída 6 2 2 5" xfId="18904" xr:uid="{C1754791-F7B8-4FB7-8D9B-B4F08AD715EA}"/>
    <cellStyle name="Saída 6 2 2 5 2" xfId="18905" xr:uid="{178C0E42-97B4-4B6F-91DB-4C06D9A6E8E4}"/>
    <cellStyle name="Saída 6 2 2 5 2 2" xfId="18906" xr:uid="{04B11B11-F2AE-4652-836C-BEB2A001EFE4}"/>
    <cellStyle name="Saída 6 2 2 5 2 3" xfId="18907" xr:uid="{C94F0929-A72B-43D7-80C7-D10962576FB8}"/>
    <cellStyle name="Saída 6 2 2 5 3" xfId="18908" xr:uid="{2E45EEC2-B552-4A40-A19B-60528195B551}"/>
    <cellStyle name="Saída 6 2 2 5 4" xfId="18909" xr:uid="{F221A601-AD7F-4583-AB62-836CBE7A208E}"/>
    <cellStyle name="Saída 6 2 2 6" xfId="18910" xr:uid="{489D8BA4-B139-4FB0-8AC9-4043D131FD58}"/>
    <cellStyle name="Saída 6 2 2 6 2" xfId="18911" xr:uid="{BC5F917D-DB22-4BAA-96D1-9562859078ED}"/>
    <cellStyle name="Saída 6 2 2 6 2 2" xfId="18912" xr:uid="{4A93E1CB-03D3-4306-969F-B9C01B93F8AB}"/>
    <cellStyle name="Saída 6 2 2 6 2 3" xfId="18913" xr:uid="{E76D0FE3-D0F5-4EAA-ABE5-96EBEDA64693}"/>
    <cellStyle name="Saída 6 2 2 6 3" xfId="18914" xr:uid="{5B125D7D-879C-470E-A29D-E99F6B51CA80}"/>
    <cellStyle name="Saída 6 2 2 6 4" xfId="18915" xr:uid="{FEEEC6D2-75FC-48C4-830E-CA8CA411F73D}"/>
    <cellStyle name="Saída 6 2 2 7" xfId="18916" xr:uid="{6F73BF8D-FF4C-4FE5-8D4A-B0C643EA8399}"/>
    <cellStyle name="Saída 6 2 2 8" xfId="18917" xr:uid="{E129FEC2-670C-411E-804F-2CD145D8E493}"/>
    <cellStyle name="Saída 6 2 3" xfId="18918" xr:uid="{B99B8816-5E3A-4824-B1EF-6459555718CE}"/>
    <cellStyle name="Saída 6 2 3 2" xfId="18919" xr:uid="{36D448E8-28B1-4EA3-B994-64CCE414BB76}"/>
    <cellStyle name="Saída 6 2 3 2 2" xfId="18920" xr:uid="{CDC88CD5-B4C1-4D46-9156-B79BF82F644B}"/>
    <cellStyle name="Saída 6 2 3 2 2 2" xfId="18921" xr:uid="{B6AC358C-71DE-44E7-96B2-1267EF0A5E72}"/>
    <cellStyle name="Saída 6 2 3 2 2 2 2" xfId="18922" xr:uid="{60B2FEFE-8E99-4B2E-BB36-D7BA47CD5957}"/>
    <cellStyle name="Saída 6 2 3 2 2 2 2 2" xfId="18923" xr:uid="{9099462E-3908-4B5E-B169-DDC15B63AA98}"/>
    <cellStyle name="Saída 6 2 3 2 2 2 2 3" xfId="18924" xr:uid="{2A8C9553-D88D-4744-BB57-D38270A12181}"/>
    <cellStyle name="Saída 6 2 3 2 2 2 3" xfId="18925" xr:uid="{70A63C8A-99F7-4DC8-854A-056F3562E2EF}"/>
    <cellStyle name="Saída 6 2 3 2 2 2 4" xfId="18926" xr:uid="{0627CE09-983A-4B19-BADE-29DFC032DD60}"/>
    <cellStyle name="Saída 6 2 3 2 2 3" xfId="18927" xr:uid="{03E794F7-49ED-465D-B822-35DBBEC83046}"/>
    <cellStyle name="Saída 6 2 3 2 2 3 2" xfId="18928" xr:uid="{DBB8128E-2086-45B1-A880-A28A68B8270A}"/>
    <cellStyle name="Saída 6 2 3 2 2 3 2 2" xfId="18929" xr:uid="{8EC2A4EF-3CBB-43B2-8454-82D24FB3E2B3}"/>
    <cellStyle name="Saída 6 2 3 2 2 3 2 3" xfId="18930" xr:uid="{02A0C8C3-FC34-442A-8257-62C675153934}"/>
    <cellStyle name="Saída 6 2 3 2 2 3 3" xfId="18931" xr:uid="{AD96F700-6F5E-40F0-BE95-9AA0BE9FE12C}"/>
    <cellStyle name="Saída 6 2 3 2 2 3 4" xfId="18932" xr:uid="{5C67DA24-5449-4962-B153-2AC844AD83D7}"/>
    <cellStyle name="Saída 6 2 3 2 2 4" xfId="18933" xr:uid="{2964335C-B7A0-4505-86BC-848CA132FC50}"/>
    <cellStyle name="Saída 6 2 3 2 2 5" xfId="18934" xr:uid="{6EACF3C2-18BA-43FC-A611-D4650141DB88}"/>
    <cellStyle name="Saída 6 2 3 2 3" xfId="18935" xr:uid="{12D9B544-ED21-4F15-8E66-7EED48F5F9AD}"/>
    <cellStyle name="Saída 6 2 3 2 3 2" xfId="18936" xr:uid="{35790FAD-626B-4FBA-9903-2F6DB6253EB5}"/>
    <cellStyle name="Saída 6 2 3 2 3 2 2" xfId="18937" xr:uid="{A8F63BEB-8F27-42EB-9B22-1BCAB4B19F83}"/>
    <cellStyle name="Saída 6 2 3 2 3 2 3" xfId="18938" xr:uid="{812D17C4-A594-4F49-8E0C-07EBC903FAFC}"/>
    <cellStyle name="Saída 6 2 3 2 3 3" xfId="18939" xr:uid="{8A9CCC15-6C41-4317-A68D-0131DEB86704}"/>
    <cellStyle name="Saída 6 2 3 2 3 4" xfId="18940" xr:uid="{4B360769-B6C9-4626-9FCE-3088A6750F62}"/>
    <cellStyle name="Saída 6 2 3 2 4" xfId="18941" xr:uid="{503FCF85-E4EC-4540-8DE2-62545622B262}"/>
    <cellStyle name="Saída 6 2 3 2 4 2" xfId="18942" xr:uid="{B4D20D27-B0B5-41CF-8AFB-C91B45620007}"/>
    <cellStyle name="Saída 6 2 3 2 4 2 2" xfId="18943" xr:uid="{492FFB2C-6E18-4875-B2F5-FA8CC84AC809}"/>
    <cellStyle name="Saída 6 2 3 2 4 2 3" xfId="18944" xr:uid="{905694BE-DE91-41BE-98A1-22180162C31F}"/>
    <cellStyle name="Saída 6 2 3 2 4 3" xfId="18945" xr:uid="{63CAC934-11DE-4185-96E8-1500AF9B0AF4}"/>
    <cellStyle name="Saída 6 2 3 2 4 4" xfId="18946" xr:uid="{279D4276-2091-400C-AB41-9998AC78DDB0}"/>
    <cellStyle name="Saída 6 2 3 2 5" xfId="18947" xr:uid="{0A67D0D6-EA60-43C0-9DD3-B12FBAC62727}"/>
    <cellStyle name="Saída 6 2 3 2 6" xfId="18948" xr:uid="{006EAE7A-6FAA-4E8E-BBA9-7B0448815DF2}"/>
    <cellStyle name="Saída 6 2 3 3" xfId="18949" xr:uid="{77B5EE7C-C3AB-4D63-A5B3-BCFE6CB255F6}"/>
    <cellStyle name="Saída 6 2 3 3 2" xfId="18950" xr:uid="{E55137EA-D99B-4D9A-9E90-9FC81639A731}"/>
    <cellStyle name="Saída 6 2 3 3 2 2" xfId="18951" xr:uid="{C3A48F15-2286-45B2-BD5F-32150EA2F9C1}"/>
    <cellStyle name="Saída 6 2 3 3 2 2 2" xfId="18952" xr:uid="{0EF2F663-A379-4AD5-9087-F71924FC4DD5}"/>
    <cellStyle name="Saída 6 2 3 3 2 2 3" xfId="18953" xr:uid="{0B4CC421-E0A7-496A-B2D5-5DD8540EE535}"/>
    <cellStyle name="Saída 6 2 3 3 2 3" xfId="18954" xr:uid="{E698A9E8-6830-497D-8169-C4DB55829315}"/>
    <cellStyle name="Saída 6 2 3 3 2 4" xfId="18955" xr:uid="{E1611E79-2B70-4C40-AEAB-B8F2E6BC5065}"/>
    <cellStyle name="Saída 6 2 3 3 3" xfId="18956" xr:uid="{B972F42B-14B7-494C-B6F9-6C1B5720EBCF}"/>
    <cellStyle name="Saída 6 2 3 3 3 2" xfId="18957" xr:uid="{3338FA42-5CC2-4747-B662-E98A1AEC8F42}"/>
    <cellStyle name="Saída 6 2 3 3 3 2 2" xfId="18958" xr:uid="{F8D8D6F7-C358-4EFD-AE31-710E2907BEA9}"/>
    <cellStyle name="Saída 6 2 3 3 3 2 3" xfId="18959" xr:uid="{E44CCD2A-89FF-48A1-B545-656E67C93F49}"/>
    <cellStyle name="Saída 6 2 3 3 3 3" xfId="18960" xr:uid="{ED0A20B6-4796-40B9-8588-CD1DA16D80D3}"/>
    <cellStyle name="Saída 6 2 3 3 3 4" xfId="18961" xr:uid="{99762525-F4FF-4F52-9227-97005570C616}"/>
    <cellStyle name="Saída 6 2 3 3 4" xfId="18962" xr:uid="{32524216-3DA4-4543-8224-C81FDC4CC076}"/>
    <cellStyle name="Saída 6 2 3 3 5" xfId="18963" xr:uid="{B2850D5A-EED3-4438-94B7-674C87855482}"/>
    <cellStyle name="Saída 6 2 3 4" xfId="18964" xr:uid="{23C8A8A8-CBA9-4484-875E-9FC96CD08CE5}"/>
    <cellStyle name="Saída 6 2 3 4 2" xfId="18965" xr:uid="{1A9E6A29-0B89-4E6C-9DC7-4C5ED4A74109}"/>
    <cellStyle name="Saída 6 2 3 4 2 2" xfId="18966" xr:uid="{EA8DDA21-46E6-4BBC-8BCA-7014EA04B14F}"/>
    <cellStyle name="Saída 6 2 3 4 2 3" xfId="18967" xr:uid="{2FA4EA39-ECA4-41E2-896A-40BDBFF15863}"/>
    <cellStyle name="Saída 6 2 3 4 3" xfId="18968" xr:uid="{DEBA3E18-941C-45CD-9EA2-A27F908F256E}"/>
    <cellStyle name="Saída 6 2 3 4 4" xfId="18969" xr:uid="{3630A997-20D1-4604-904B-485A73739F8B}"/>
    <cellStyle name="Saída 6 2 3 5" xfId="18970" xr:uid="{9B8A14EB-53ED-489B-B13C-9DA3240FA5C8}"/>
    <cellStyle name="Saída 6 2 3 5 2" xfId="18971" xr:uid="{A304C36D-DB97-4EAB-8E7B-219FA900585D}"/>
    <cellStyle name="Saída 6 2 3 5 2 2" xfId="18972" xr:uid="{8A2C43AB-40F3-4E01-A758-88DEA6424E73}"/>
    <cellStyle name="Saída 6 2 3 5 2 3" xfId="18973" xr:uid="{05F46C5E-2613-4A82-B566-E47BADA9FCFD}"/>
    <cellStyle name="Saída 6 2 3 5 3" xfId="18974" xr:uid="{CC7296E0-6251-4C3F-97C2-BCF38AD372C9}"/>
    <cellStyle name="Saída 6 2 3 5 4" xfId="18975" xr:uid="{54504BE8-D6D9-40B6-9AFD-445603645DBB}"/>
    <cellStyle name="Saída 6 2 3 6" xfId="18976" xr:uid="{20024AF6-EA2A-4CBC-AFD3-92870152F36E}"/>
    <cellStyle name="Saída 6 2 3 7" xfId="18977" xr:uid="{F2C354C7-9CFD-4664-BE23-1A1B8EE424F5}"/>
    <cellStyle name="Saída 6 2 4" xfId="18978" xr:uid="{D3808CBD-8FF2-45F9-AD62-21BA9D69AA44}"/>
    <cellStyle name="Saída 6 2 4 2" xfId="18979" xr:uid="{E898FD83-6105-40B2-A962-BFFEDD4E4CBD}"/>
    <cellStyle name="Saída 6 2 4 2 2" xfId="18980" xr:uid="{DC698A01-6ACB-4FB3-B470-9E334128775B}"/>
    <cellStyle name="Saída 6 2 4 2 2 2" xfId="18981" xr:uid="{A3B8AC93-FC66-4CAE-AFCD-AA7114779D5C}"/>
    <cellStyle name="Saída 6 2 4 2 2 2 2" xfId="18982" xr:uid="{BFFD8976-B007-4E13-9D35-DB97BF706A18}"/>
    <cellStyle name="Saída 6 2 4 2 2 2 3" xfId="18983" xr:uid="{0E4F26AF-4963-4ED1-AE2A-B58C7C4E9CAB}"/>
    <cellStyle name="Saída 6 2 4 2 2 3" xfId="18984" xr:uid="{5880C9E9-A05F-4C5C-8FC6-5F9C9E452ACD}"/>
    <cellStyle name="Saída 6 2 4 2 2 4" xfId="18985" xr:uid="{03B5B2CF-1FDC-402B-B218-4DBE2BF34613}"/>
    <cellStyle name="Saída 6 2 4 2 3" xfId="18986" xr:uid="{5BC0D35E-5F24-42B9-AF79-0F6C35A757B1}"/>
    <cellStyle name="Saída 6 2 4 2 3 2" xfId="18987" xr:uid="{A3689074-4B25-41D7-AFDD-9ADCFC2241FA}"/>
    <cellStyle name="Saída 6 2 4 2 3 2 2" xfId="18988" xr:uid="{A9DFA255-F652-4A0C-9A4F-8B3EC163A8BB}"/>
    <cellStyle name="Saída 6 2 4 2 3 2 3" xfId="18989" xr:uid="{259696EB-7F66-439C-8609-8023DFFA1326}"/>
    <cellStyle name="Saída 6 2 4 2 3 3" xfId="18990" xr:uid="{C3386EB9-9C31-47E5-A004-A6769E89848A}"/>
    <cellStyle name="Saída 6 2 4 2 3 4" xfId="18991" xr:uid="{365253F3-11F2-4608-BECB-88D069CDC5C6}"/>
    <cellStyle name="Saída 6 2 4 2 4" xfId="18992" xr:uid="{6DB6753D-60B8-4B56-910B-4FD977183956}"/>
    <cellStyle name="Saída 6 2 4 2 5" xfId="18993" xr:uid="{537FB94B-A93A-4A71-96C9-9554D65BCBDC}"/>
    <cellStyle name="Saída 6 2 4 3" xfId="18994" xr:uid="{AF5B731B-1B23-4804-BF45-896A094B1C0C}"/>
    <cellStyle name="Saída 6 2 4 3 2" xfId="18995" xr:uid="{8DF4C588-DAC6-4B3D-92E5-A4E487F38287}"/>
    <cellStyle name="Saída 6 2 4 3 2 2" xfId="18996" xr:uid="{325F74E8-8E9E-4FF3-BE41-FA07B6BD8EBF}"/>
    <cellStyle name="Saída 6 2 4 3 2 3" xfId="18997" xr:uid="{ADAAE32B-E879-4280-995F-02E8772ACC67}"/>
    <cellStyle name="Saída 6 2 4 3 3" xfId="18998" xr:uid="{011EE44C-AADE-4974-AD36-D5465F16EE13}"/>
    <cellStyle name="Saída 6 2 4 3 4" xfId="18999" xr:uid="{A6641CA4-737D-4FF2-8516-59ABB2A36BF9}"/>
    <cellStyle name="Saída 6 2 4 4" xfId="19000" xr:uid="{7DF8A9A2-1893-45BB-9B4B-F948290540B5}"/>
    <cellStyle name="Saída 6 2 4 4 2" xfId="19001" xr:uid="{3E2B9E59-9509-49DC-8087-97105237BCDE}"/>
    <cellStyle name="Saída 6 2 4 4 2 2" xfId="19002" xr:uid="{AEEC22D2-0EB2-4AB3-8E7C-E7B13A232F2B}"/>
    <cellStyle name="Saída 6 2 4 4 2 3" xfId="19003" xr:uid="{FA8856BB-AF68-4194-888F-0449624311B9}"/>
    <cellStyle name="Saída 6 2 4 4 3" xfId="19004" xr:uid="{B872C0C5-B0CB-4E1D-8DF7-ACDE4099A9AA}"/>
    <cellStyle name="Saída 6 2 4 4 4" xfId="19005" xr:uid="{37A51935-DF2C-4C59-8C98-058621D2CA5A}"/>
    <cellStyle name="Saída 6 2 4 5" xfId="19006" xr:uid="{135567EF-94A4-410A-A2A2-5A5673735502}"/>
    <cellStyle name="Saída 6 2 4 6" xfId="19007" xr:uid="{900B2129-AD38-4252-A762-F219B7301D36}"/>
    <cellStyle name="Saída 6 2 5" xfId="19008" xr:uid="{D759DF69-F780-4751-AD0D-D78D84D49D76}"/>
    <cellStyle name="Saída 6 2 5 2" xfId="19009" xr:uid="{0A3A52F6-5908-403F-8A13-B812AD7225E3}"/>
    <cellStyle name="Saída 6 2 5 2 2" xfId="19010" xr:uid="{CA3EC612-4064-45BB-9C02-6B9588BB7BD9}"/>
    <cellStyle name="Saída 6 2 5 2 2 2" xfId="19011" xr:uid="{02D6414F-74B6-4C86-8E79-000639B932B7}"/>
    <cellStyle name="Saída 6 2 5 2 2 3" xfId="19012" xr:uid="{8A38C5E5-E5B6-4273-ACD8-A948F9FDFF66}"/>
    <cellStyle name="Saída 6 2 5 2 3" xfId="19013" xr:uid="{DD7944B3-D953-4C50-A7B6-908634376CC7}"/>
    <cellStyle name="Saída 6 2 5 2 4" xfId="19014" xr:uid="{92475228-8B28-44BA-A0F1-1EE386D5A1DE}"/>
    <cellStyle name="Saída 6 2 5 3" xfId="19015" xr:uid="{591042B8-5428-442A-9EE0-14A525A8F194}"/>
    <cellStyle name="Saída 6 2 5 3 2" xfId="19016" xr:uid="{82204A16-F975-4EAA-8DE1-AD632E68B9D9}"/>
    <cellStyle name="Saída 6 2 5 3 2 2" xfId="19017" xr:uid="{1A58F5E6-57FF-4A51-88F2-26D5261916D7}"/>
    <cellStyle name="Saída 6 2 5 3 2 3" xfId="19018" xr:uid="{547C4E48-07F8-4DE7-98FD-65B8E0878657}"/>
    <cellStyle name="Saída 6 2 5 3 3" xfId="19019" xr:uid="{52692484-6482-454B-A49E-335496E67791}"/>
    <cellStyle name="Saída 6 2 5 3 4" xfId="19020" xr:uid="{96E7E997-940F-4501-9A7D-B19673F656BD}"/>
    <cellStyle name="Saída 6 2 5 4" xfId="19021" xr:uid="{6D71738F-CE13-40A7-B6F1-C741F41F3891}"/>
    <cellStyle name="Saída 6 2 5 5" xfId="19022" xr:uid="{DDF99156-EAC4-4312-970C-909652B09F33}"/>
    <cellStyle name="Saída 6 2 6" xfId="19023" xr:uid="{674DDAA3-4959-4714-A7E1-71BC82B07407}"/>
    <cellStyle name="Saída 6 2 6 2" xfId="19024" xr:uid="{0B84999F-1F18-4E28-A350-6D6605759F71}"/>
    <cellStyle name="Saída 6 2 6 2 2" xfId="19025" xr:uid="{6E49DF18-1FFF-4A10-9331-E907E4CCBCD1}"/>
    <cellStyle name="Saída 6 2 6 2 3" xfId="19026" xr:uid="{C586D494-2B21-40DE-A1DC-053E6F1A67C4}"/>
    <cellStyle name="Saída 6 2 6 3" xfId="19027" xr:uid="{2D48BC1E-AE5E-40BF-A2AB-FAC36FFD227A}"/>
    <cellStyle name="Saída 6 2 6 4" xfId="19028" xr:uid="{000931CC-F5FE-4271-A3E8-EAB2AEACA72F}"/>
    <cellStyle name="Saída 6 2 7" xfId="19029" xr:uid="{CEDB8D17-5885-47B8-B774-559FE132B229}"/>
    <cellStyle name="Saída 6 2 7 2" xfId="19030" xr:uid="{D83F800E-800E-4ED0-94EE-8F8585BEDEFB}"/>
    <cellStyle name="Saída 6 2 7 2 2" xfId="19031" xr:uid="{79AAECBD-981D-4B9F-A43D-656DB747B621}"/>
    <cellStyle name="Saída 6 2 7 2 3" xfId="19032" xr:uid="{F07574A7-2D9E-4D67-AB29-B22AED1BD80C}"/>
    <cellStyle name="Saída 6 2 7 3" xfId="19033" xr:uid="{317DA250-C016-4596-B3FA-9155E53506FF}"/>
    <cellStyle name="Saída 6 2 7 4" xfId="19034" xr:uid="{94962F34-90F6-4B5A-A681-097F517C05EA}"/>
    <cellStyle name="Saída 6 2 8" xfId="19035" xr:uid="{BF5C1B20-55D9-4389-9036-F7D218AD770E}"/>
    <cellStyle name="Saída 6 2 9" xfId="19036" xr:uid="{6A1D4986-FDA7-416C-95DC-48729D06E14A}"/>
    <cellStyle name="Saída 6 3" xfId="19037" xr:uid="{09AA25A5-74F2-4BE5-896B-74EC23765B87}"/>
    <cellStyle name="Saída 6 3 2" xfId="19038" xr:uid="{CD42AE76-E64F-4E21-AE2C-102FFFFD1D72}"/>
    <cellStyle name="Saída 6 3 2 2" xfId="19039" xr:uid="{07BD7508-94F6-4A6D-ACEA-8599B89215E7}"/>
    <cellStyle name="Saída 6 3 2 2 2" xfId="19040" xr:uid="{4EEFDEB4-7E7F-4149-8B56-D1C6F2DC274A}"/>
    <cellStyle name="Saída 6 3 2 2 2 2" xfId="19041" xr:uid="{5F4A9386-F349-4E4D-A82B-DCA4675538D4}"/>
    <cellStyle name="Saída 6 3 2 2 2 2 2" xfId="19042" xr:uid="{722CC876-F1B1-4664-B2A3-5D28178FAEF0}"/>
    <cellStyle name="Saída 6 3 2 2 2 2 2 2" xfId="19043" xr:uid="{09D757AE-5319-4154-A0B4-9414C134B151}"/>
    <cellStyle name="Saída 6 3 2 2 2 2 2 3" xfId="19044" xr:uid="{BC036EC0-EAF0-41FC-A7D9-0CD5B944CDD5}"/>
    <cellStyle name="Saída 6 3 2 2 2 2 3" xfId="19045" xr:uid="{A010C995-8D53-42D0-8FDA-2D4DCA141DE3}"/>
    <cellStyle name="Saída 6 3 2 2 2 2 4" xfId="19046" xr:uid="{C5A412C7-35A5-4C88-B0B5-C8C427AD138B}"/>
    <cellStyle name="Saída 6 3 2 2 2 3" xfId="19047" xr:uid="{5DE3CC4C-FE73-4162-9D30-8C1B48607EA5}"/>
    <cellStyle name="Saída 6 3 2 2 2 3 2" xfId="19048" xr:uid="{2730F1DE-C35C-409E-BF97-0D7FC639FB93}"/>
    <cellStyle name="Saída 6 3 2 2 2 3 2 2" xfId="19049" xr:uid="{1A9387AA-1D8A-4642-861A-511ABA308E9E}"/>
    <cellStyle name="Saída 6 3 2 2 2 3 2 3" xfId="19050" xr:uid="{B6698211-44BC-45E8-9C01-BE006E6604A7}"/>
    <cellStyle name="Saída 6 3 2 2 2 3 3" xfId="19051" xr:uid="{4353940E-9FE6-4669-8367-BF0E43EC4527}"/>
    <cellStyle name="Saída 6 3 2 2 2 3 4" xfId="19052" xr:uid="{0A1E49E2-ABC9-449F-B5E6-095C4CA5FD03}"/>
    <cellStyle name="Saída 6 3 2 2 2 4" xfId="19053" xr:uid="{36BC93EC-BF45-4A58-89CC-CCEF7CC16A9E}"/>
    <cellStyle name="Saída 6 3 2 2 2 5" xfId="19054" xr:uid="{DB396D26-6647-4C1D-A86F-7B04BA1379D2}"/>
    <cellStyle name="Saída 6 3 2 2 3" xfId="19055" xr:uid="{2C59A00C-EE93-4D86-93C5-837679AA4DE4}"/>
    <cellStyle name="Saída 6 3 2 2 3 2" xfId="19056" xr:uid="{302C6D54-D2EC-48D9-93DE-AFB3B4A2F0AE}"/>
    <cellStyle name="Saída 6 3 2 2 3 2 2" xfId="19057" xr:uid="{DFDDA74F-895A-4DD6-B412-6C08A0C5D8DF}"/>
    <cellStyle name="Saída 6 3 2 2 3 2 3" xfId="19058" xr:uid="{AFA412BD-BE5B-4A98-8173-CB51E081558B}"/>
    <cellStyle name="Saída 6 3 2 2 3 3" xfId="19059" xr:uid="{DFDC8CFF-C655-4ADC-9E16-02F867DDB0F6}"/>
    <cellStyle name="Saída 6 3 2 2 3 4" xfId="19060" xr:uid="{B1480ED2-1DBA-49B1-A39E-F0986815ED2F}"/>
    <cellStyle name="Saída 6 3 2 2 4" xfId="19061" xr:uid="{180FA9FD-23D7-489B-B447-884A334BF0C2}"/>
    <cellStyle name="Saída 6 3 2 2 4 2" xfId="19062" xr:uid="{8D0A4BC0-A3B2-484C-9C2A-D1995F746DE5}"/>
    <cellStyle name="Saída 6 3 2 2 4 2 2" xfId="19063" xr:uid="{E0403997-5CB9-4C84-8F93-C45FDE2C6414}"/>
    <cellStyle name="Saída 6 3 2 2 4 2 3" xfId="19064" xr:uid="{FD24EF93-9175-444B-A6FF-0DA7C17F9BF1}"/>
    <cellStyle name="Saída 6 3 2 2 4 3" xfId="19065" xr:uid="{AC3171C5-32F0-43E8-93E1-4D960A3F2A02}"/>
    <cellStyle name="Saída 6 3 2 2 4 4" xfId="19066" xr:uid="{1E04C410-0F14-41D5-AB92-1EBFA50CB19B}"/>
    <cellStyle name="Saída 6 3 2 2 5" xfId="19067" xr:uid="{A1BAD1B6-C343-4BE5-879C-5DC4E043AEF2}"/>
    <cellStyle name="Saída 6 3 2 2 6" xfId="19068" xr:uid="{2A7B91C1-CD63-46FB-8FD2-732616F0579B}"/>
    <cellStyle name="Saída 6 3 2 3" xfId="19069" xr:uid="{C55C3292-0D0F-4A54-91D9-676A4DAA3994}"/>
    <cellStyle name="Saída 6 3 2 3 2" xfId="19070" xr:uid="{DF0A4217-3B52-4D0A-877C-5EB086D700A2}"/>
    <cellStyle name="Saída 6 3 2 3 2 2" xfId="19071" xr:uid="{24D8078F-40AA-424F-9394-CFC661FCD280}"/>
    <cellStyle name="Saída 6 3 2 3 2 2 2" xfId="19072" xr:uid="{F52C1FF0-28DE-4897-831F-C603DB39FA75}"/>
    <cellStyle name="Saída 6 3 2 3 2 2 3" xfId="19073" xr:uid="{D340A24B-9EA7-4A74-8F69-E8FAAC465648}"/>
    <cellStyle name="Saída 6 3 2 3 2 3" xfId="19074" xr:uid="{CE76994E-E51A-4761-8AD8-320BE682F6BC}"/>
    <cellStyle name="Saída 6 3 2 3 2 4" xfId="19075" xr:uid="{10FFD96E-D665-4F7F-83AB-F542AD289C70}"/>
    <cellStyle name="Saída 6 3 2 3 3" xfId="19076" xr:uid="{E7B0388D-023C-4784-A346-F71400C0BCD8}"/>
    <cellStyle name="Saída 6 3 2 3 3 2" xfId="19077" xr:uid="{4D8BFA98-3CEE-48B0-9C64-5061B4F6CD37}"/>
    <cellStyle name="Saída 6 3 2 3 3 2 2" xfId="19078" xr:uid="{DDF5B3D7-D917-4F32-830A-032F93DE3E62}"/>
    <cellStyle name="Saída 6 3 2 3 3 2 3" xfId="19079" xr:uid="{BF99A2C5-E7E9-4A09-B8C0-E2AEDDDAE0EE}"/>
    <cellStyle name="Saída 6 3 2 3 3 3" xfId="19080" xr:uid="{F370690E-FA7F-4AAC-9ECA-143B6AD23CBA}"/>
    <cellStyle name="Saída 6 3 2 3 3 4" xfId="19081" xr:uid="{B83D256D-609B-4D1A-8398-C6AE3A2B70F6}"/>
    <cellStyle name="Saída 6 3 2 3 4" xfId="19082" xr:uid="{FC56B4A7-CEB4-4B16-BF08-87797295682F}"/>
    <cellStyle name="Saída 6 3 2 3 5" xfId="19083" xr:uid="{DF5B0323-3D3A-4BBD-9206-EA1549FB94A0}"/>
    <cellStyle name="Saída 6 3 2 4" xfId="19084" xr:uid="{57913CC6-22B1-4B62-A058-5865E4C86E27}"/>
    <cellStyle name="Saída 6 3 2 4 2" xfId="19085" xr:uid="{78056645-1CE5-4B92-BEDA-6563A70E9900}"/>
    <cellStyle name="Saída 6 3 2 4 2 2" xfId="19086" xr:uid="{4DB63CEC-932A-49F8-8F33-B7613DB83A6B}"/>
    <cellStyle name="Saída 6 3 2 4 2 3" xfId="19087" xr:uid="{10112B70-FB28-4E3D-9D3C-CF4E0BBB629A}"/>
    <cellStyle name="Saída 6 3 2 4 3" xfId="19088" xr:uid="{AD430843-3F9D-4A54-9CF7-D0C9B0FA8DBE}"/>
    <cellStyle name="Saída 6 3 2 4 4" xfId="19089" xr:uid="{F0CFDD82-8D69-4C65-B336-65DC37650519}"/>
    <cellStyle name="Saída 6 3 2 5" xfId="19090" xr:uid="{AB4933EA-14C0-4862-8064-BD57E767DF2E}"/>
    <cellStyle name="Saída 6 3 2 5 2" xfId="19091" xr:uid="{34759E93-087D-4C32-9FCC-A0A7BF18CF89}"/>
    <cellStyle name="Saída 6 3 2 5 2 2" xfId="19092" xr:uid="{3A5CB4DE-5701-4ED1-A07E-BA31AB51C5D4}"/>
    <cellStyle name="Saída 6 3 2 5 2 3" xfId="19093" xr:uid="{CB5F0676-7FA1-4683-AD98-5400DB1E7B30}"/>
    <cellStyle name="Saída 6 3 2 5 3" xfId="19094" xr:uid="{7DE21291-81E0-4DE2-87E3-6CAC6D44CDA0}"/>
    <cellStyle name="Saída 6 3 2 5 4" xfId="19095" xr:uid="{88886332-6B82-4EA8-87F2-F69DF853879D}"/>
    <cellStyle name="Saída 6 3 2 6" xfId="19096" xr:uid="{4712479B-A2B5-4CCC-8078-FA357B822FAD}"/>
    <cellStyle name="Saída 6 3 2 7" xfId="19097" xr:uid="{7A21EA7D-50B6-4CE8-86F4-9C2237853D1C}"/>
    <cellStyle name="Saída 6 3 3" xfId="19098" xr:uid="{4624E6FD-E459-4FEB-A9F5-5F2CBC7BED84}"/>
    <cellStyle name="Saída 6 3 3 2" xfId="19099" xr:uid="{23145AD2-8154-41A2-B1E9-E5C76EE9CBE9}"/>
    <cellStyle name="Saída 6 3 3 2 2" xfId="19100" xr:uid="{30B8FB0F-7D5E-4F42-A12E-345108BA42F9}"/>
    <cellStyle name="Saída 6 3 3 2 2 2" xfId="19101" xr:uid="{F2377329-1C6C-433E-BADF-DE9AC449B44C}"/>
    <cellStyle name="Saída 6 3 3 2 2 2 2" xfId="19102" xr:uid="{48BC7FC7-19FE-405F-876F-14FBFA5EE098}"/>
    <cellStyle name="Saída 6 3 3 2 2 2 3" xfId="19103" xr:uid="{E97117C7-51B1-497E-8AAC-AC6AFDA1E172}"/>
    <cellStyle name="Saída 6 3 3 2 2 3" xfId="19104" xr:uid="{A9B7A5EB-0657-40E1-B565-02E373F3F590}"/>
    <cellStyle name="Saída 6 3 3 2 2 4" xfId="19105" xr:uid="{61E9757F-541D-49F9-A485-E6744A71F4E3}"/>
    <cellStyle name="Saída 6 3 3 2 3" xfId="19106" xr:uid="{B94A5FEF-3FF5-4023-9272-DADAA69FEE1C}"/>
    <cellStyle name="Saída 6 3 3 2 3 2" xfId="19107" xr:uid="{53FAC7B1-273A-40A9-83BA-1819E0AE3DF9}"/>
    <cellStyle name="Saída 6 3 3 2 3 2 2" xfId="19108" xr:uid="{B8639199-2FC3-4EA3-82E5-3C19851BA7AC}"/>
    <cellStyle name="Saída 6 3 3 2 3 2 3" xfId="19109" xr:uid="{2EA12599-6A9A-4757-81F2-4C08BE7E7354}"/>
    <cellStyle name="Saída 6 3 3 2 3 3" xfId="19110" xr:uid="{5AF63569-2060-4B5A-BBF1-D816252FDA0F}"/>
    <cellStyle name="Saída 6 3 3 2 3 4" xfId="19111" xr:uid="{A7F19437-6470-4F86-A4A6-7060B588F4EE}"/>
    <cellStyle name="Saída 6 3 3 2 4" xfId="19112" xr:uid="{C994F7CB-6BFD-4AEB-BA00-F7FB423ED3D5}"/>
    <cellStyle name="Saída 6 3 3 2 5" xfId="19113" xr:uid="{1018DB47-C085-403D-8F8A-53A2DB51CBF0}"/>
    <cellStyle name="Saída 6 3 3 3" xfId="19114" xr:uid="{30A2F790-1A93-4924-A499-038E6D541072}"/>
    <cellStyle name="Saída 6 3 3 3 2" xfId="19115" xr:uid="{8BCF2263-FB5B-4979-B7FF-7A7CBCBC4D8F}"/>
    <cellStyle name="Saída 6 3 3 3 2 2" xfId="19116" xr:uid="{61B181D5-CB19-45C6-B1EE-53F8DD2D48D3}"/>
    <cellStyle name="Saída 6 3 3 3 2 3" xfId="19117" xr:uid="{51B0E422-E6AE-4A1A-9217-973A703BEC70}"/>
    <cellStyle name="Saída 6 3 3 3 3" xfId="19118" xr:uid="{FBB9BB21-19B2-4A05-9BFF-507AD16F789E}"/>
    <cellStyle name="Saída 6 3 3 3 4" xfId="19119" xr:uid="{BCDDABB8-B64B-4178-815A-A0DC5C5FE234}"/>
    <cellStyle name="Saída 6 3 3 4" xfId="19120" xr:uid="{772A35ED-E8ED-48A0-812B-429533677B03}"/>
    <cellStyle name="Saída 6 3 3 4 2" xfId="19121" xr:uid="{18DBD32D-657D-49F6-974D-68FBF579096C}"/>
    <cellStyle name="Saída 6 3 3 4 2 2" xfId="19122" xr:uid="{7EA53BAA-2E12-4216-AE24-8771E7D1414E}"/>
    <cellStyle name="Saída 6 3 3 4 2 3" xfId="19123" xr:uid="{51F7ECA5-775E-4AC7-83A3-93882246CB3E}"/>
    <cellStyle name="Saída 6 3 3 4 3" xfId="19124" xr:uid="{3D2206AD-B9FE-4B8C-9C8C-A9B97EA736CD}"/>
    <cellStyle name="Saída 6 3 3 4 4" xfId="19125" xr:uid="{86418822-979F-4D9D-9E2E-BE596B8244DD}"/>
    <cellStyle name="Saída 6 3 3 5" xfId="19126" xr:uid="{E3A01F6E-94D4-4F64-8D1C-8495722F4838}"/>
    <cellStyle name="Saída 6 3 3 6" xfId="19127" xr:uid="{F801C284-12CF-4A9B-AE41-E2193E1E91EF}"/>
    <cellStyle name="Saída 6 3 4" xfId="19128" xr:uid="{EAA04025-E3C2-4318-AD7A-1038BD6846A0}"/>
    <cellStyle name="Saída 6 3 4 2" xfId="19129" xr:uid="{611740C9-ADAF-4830-B221-B57B41CAB8E8}"/>
    <cellStyle name="Saída 6 3 4 2 2" xfId="19130" xr:uid="{1EA39695-6CDC-4BFD-A6B1-7B7F8121218D}"/>
    <cellStyle name="Saída 6 3 4 2 2 2" xfId="19131" xr:uid="{65E8F901-5B77-4EBD-A959-6C014AB72B69}"/>
    <cellStyle name="Saída 6 3 4 2 2 3" xfId="19132" xr:uid="{23C08E52-CB23-48D4-9263-653429162F7B}"/>
    <cellStyle name="Saída 6 3 4 2 3" xfId="19133" xr:uid="{F89CB749-2914-476D-ABD2-7DB8B9579A47}"/>
    <cellStyle name="Saída 6 3 4 2 4" xfId="19134" xr:uid="{592D6D66-F4E3-4542-8C04-F6F979D4549D}"/>
    <cellStyle name="Saída 6 3 4 3" xfId="19135" xr:uid="{8AC49B6C-53C9-40E4-B2FE-F4A8706490D5}"/>
    <cellStyle name="Saída 6 3 4 3 2" xfId="19136" xr:uid="{48E1FF6B-E602-44B6-906B-E7F6CC22A317}"/>
    <cellStyle name="Saída 6 3 4 3 2 2" xfId="19137" xr:uid="{AB18F89C-A924-480E-A541-287406F83B08}"/>
    <cellStyle name="Saída 6 3 4 3 2 3" xfId="19138" xr:uid="{A69559C8-2950-46D6-B8CC-41A0A6A3A951}"/>
    <cellStyle name="Saída 6 3 4 3 3" xfId="19139" xr:uid="{ECD48B00-695C-43FE-8DFF-5937B8BF6F43}"/>
    <cellStyle name="Saída 6 3 4 3 4" xfId="19140" xr:uid="{C9CB3A81-07DC-4E3F-A170-295D74CDF219}"/>
    <cellStyle name="Saída 6 3 4 4" xfId="19141" xr:uid="{443ADA57-F343-48F5-992B-69ED3DE7FA83}"/>
    <cellStyle name="Saída 6 3 4 5" xfId="19142" xr:uid="{657B51BA-5BAA-4DED-AFF3-B9241ECA902D}"/>
    <cellStyle name="Saída 6 3 5" xfId="19143" xr:uid="{98E7190A-4E12-48B1-8EDE-942AEB81EDB6}"/>
    <cellStyle name="Saída 6 3 5 2" xfId="19144" xr:uid="{498B947A-E2FF-4BE4-AAED-023CD04FCDE0}"/>
    <cellStyle name="Saída 6 3 5 2 2" xfId="19145" xr:uid="{DB6DBC61-6C1A-4839-B872-2388864D6465}"/>
    <cellStyle name="Saída 6 3 5 2 3" xfId="19146" xr:uid="{14928741-3CC5-48D8-9A44-F27C9F5525EB}"/>
    <cellStyle name="Saída 6 3 5 3" xfId="19147" xr:uid="{6714E382-E828-44B5-A493-BBD6804AAD80}"/>
    <cellStyle name="Saída 6 3 5 4" xfId="19148" xr:uid="{F55AB504-D211-4C93-A3C8-A9300264B66D}"/>
    <cellStyle name="Saída 6 3 6" xfId="19149" xr:uid="{7DCE6397-23ED-4F4B-B245-CE9485D75D0D}"/>
    <cellStyle name="Saída 6 3 6 2" xfId="19150" xr:uid="{90696C53-5BB4-46E2-84D7-FD778191A028}"/>
    <cellStyle name="Saída 6 3 6 2 2" xfId="19151" xr:uid="{54FA7332-4738-4BF2-BA32-7B85FF270C94}"/>
    <cellStyle name="Saída 6 3 6 2 3" xfId="19152" xr:uid="{2E17257E-F43E-4A5C-AE0F-39CF2EB85A46}"/>
    <cellStyle name="Saída 6 3 6 3" xfId="19153" xr:uid="{136F2E3C-3B48-465C-95EF-E1136C4E232B}"/>
    <cellStyle name="Saída 6 3 6 4" xfId="19154" xr:uid="{CE610FAD-F2DF-4FCF-897D-73F454C10398}"/>
    <cellStyle name="Saída 6 3 7" xfId="19155" xr:uid="{3AFCB962-95C6-4B48-AD67-E563C3CC5480}"/>
    <cellStyle name="Saída 6 3 8" xfId="19156" xr:uid="{699A0AA2-8574-4FE2-917F-2167A0AC38EC}"/>
    <cellStyle name="Saída 6 4" xfId="19157" xr:uid="{04AA6985-E287-4D4E-B5F9-5A6D88178F39}"/>
    <cellStyle name="Saída 6 4 2" xfId="19158" xr:uid="{E2149309-1B2E-4853-A846-984FFCA2B0F8}"/>
    <cellStyle name="Saída 6 4 2 2" xfId="19159" xr:uid="{2666A11D-D2B2-40E4-B225-98253DDCDE00}"/>
    <cellStyle name="Saída 6 4 2 2 2" xfId="19160" xr:uid="{4729B496-A3A4-43C2-A359-B5F9B2D8B8BA}"/>
    <cellStyle name="Saída 6 4 2 2 2 2" xfId="19161" xr:uid="{AE5252E1-5039-46D7-A6C5-4791A5AFF406}"/>
    <cellStyle name="Saída 6 4 2 2 2 2 2" xfId="19162" xr:uid="{051AAF27-A5B5-4F66-BD11-F2C56F75C858}"/>
    <cellStyle name="Saída 6 4 2 2 2 2 3" xfId="19163" xr:uid="{4D381E2C-5141-47B1-9DFC-6FDFB84EF4D7}"/>
    <cellStyle name="Saída 6 4 2 2 2 3" xfId="19164" xr:uid="{DEF7B152-CA66-4FFF-9602-1DA03A7136F6}"/>
    <cellStyle name="Saída 6 4 2 2 2 4" xfId="19165" xr:uid="{DC7E6AFD-8F1C-4C80-98F7-BAEBAC43FC87}"/>
    <cellStyle name="Saída 6 4 2 2 3" xfId="19166" xr:uid="{7EDDCDE6-E56E-4C44-B985-ED3C44B85ACF}"/>
    <cellStyle name="Saída 6 4 2 2 3 2" xfId="19167" xr:uid="{C1770935-E9BA-458C-AE15-00FAB633238A}"/>
    <cellStyle name="Saída 6 4 2 2 3 2 2" xfId="19168" xr:uid="{2D5C6191-729B-413A-99A8-C216EEBF6DB9}"/>
    <cellStyle name="Saída 6 4 2 2 3 2 3" xfId="19169" xr:uid="{C9332DBE-CCC6-4063-BC0B-EA333FD5B342}"/>
    <cellStyle name="Saída 6 4 2 2 3 3" xfId="19170" xr:uid="{C025F5B4-E3B9-424D-8458-18122686A4BF}"/>
    <cellStyle name="Saída 6 4 2 2 3 4" xfId="19171" xr:uid="{A8B58025-756A-4C61-B4FF-E449E34073EC}"/>
    <cellStyle name="Saída 6 4 2 2 4" xfId="19172" xr:uid="{B1149683-BBA0-4C8D-AC95-E2FF840F5B28}"/>
    <cellStyle name="Saída 6 4 2 2 5" xfId="19173" xr:uid="{3B246A2C-AD4D-42D5-AE4A-78C2DB26FB4D}"/>
    <cellStyle name="Saída 6 4 2 3" xfId="19174" xr:uid="{932DED1D-D328-4D94-9728-BE091DB6E230}"/>
    <cellStyle name="Saída 6 4 2 3 2" xfId="19175" xr:uid="{34BC0B11-0B3C-4349-9925-13D6F62FF8E8}"/>
    <cellStyle name="Saída 6 4 2 3 2 2" xfId="19176" xr:uid="{B1FE580F-E3D2-4559-8547-7125E9EA0731}"/>
    <cellStyle name="Saída 6 4 2 3 2 3" xfId="19177" xr:uid="{7367DD3D-0A8B-4E3B-8D55-613B310F0C8D}"/>
    <cellStyle name="Saída 6 4 2 3 3" xfId="19178" xr:uid="{BCF70645-4198-47D4-9348-81D78860A95B}"/>
    <cellStyle name="Saída 6 4 2 3 4" xfId="19179" xr:uid="{A6C26036-E378-4B2F-942A-D3D4759524F3}"/>
    <cellStyle name="Saída 6 4 2 4" xfId="19180" xr:uid="{BF139911-C118-486B-82E8-D698C9F63572}"/>
    <cellStyle name="Saída 6 4 2 4 2" xfId="19181" xr:uid="{B582267C-0DF0-4311-8EA5-DF0D7C399049}"/>
    <cellStyle name="Saída 6 4 2 4 2 2" xfId="19182" xr:uid="{B6F6A831-7AE1-40B6-9463-1F7C15AFDF07}"/>
    <cellStyle name="Saída 6 4 2 4 2 3" xfId="19183" xr:uid="{B4FA72B5-3623-408D-83BF-6EAF9EEAD993}"/>
    <cellStyle name="Saída 6 4 2 4 3" xfId="19184" xr:uid="{FD8F19F1-617D-4168-AA5E-571A17EBBB6B}"/>
    <cellStyle name="Saída 6 4 2 4 4" xfId="19185" xr:uid="{5B3F761C-34AC-4B94-B138-3ABE24A51EA7}"/>
    <cellStyle name="Saída 6 4 2 5" xfId="19186" xr:uid="{05442ACC-6173-4FC9-BD0C-522A634D8417}"/>
    <cellStyle name="Saída 6 4 2 6" xfId="19187" xr:uid="{2DB6F693-A2F0-4BCB-8429-10C21BA84508}"/>
    <cellStyle name="Saída 6 4 3" xfId="19188" xr:uid="{AE6816B5-D0A2-44E4-9643-247DCA3103CA}"/>
    <cellStyle name="Saída 6 4 3 2" xfId="19189" xr:uid="{932D1019-F17E-468F-BC29-E21377A99968}"/>
    <cellStyle name="Saída 6 4 3 2 2" xfId="19190" xr:uid="{7F6AD68C-9D70-4752-BDA9-07FD52A56B57}"/>
    <cellStyle name="Saída 6 4 3 2 2 2" xfId="19191" xr:uid="{F8040F44-9332-4C3D-88EA-A032BC5D5D7B}"/>
    <cellStyle name="Saída 6 4 3 2 2 3" xfId="19192" xr:uid="{F28C2517-B4BC-4A27-AAF3-6C3FE6957ED4}"/>
    <cellStyle name="Saída 6 4 3 2 3" xfId="19193" xr:uid="{33C2B172-A8C0-4855-8363-5B3242ACF67A}"/>
    <cellStyle name="Saída 6 4 3 2 4" xfId="19194" xr:uid="{D157A1BC-DD4F-44EE-894C-EEE7E148EAEA}"/>
    <cellStyle name="Saída 6 4 3 3" xfId="19195" xr:uid="{8912A1E3-8948-4930-8E52-41992CDFF306}"/>
    <cellStyle name="Saída 6 4 3 3 2" xfId="19196" xr:uid="{BE3BE65D-FA5D-4B02-9364-5261B56CE563}"/>
    <cellStyle name="Saída 6 4 3 3 2 2" xfId="19197" xr:uid="{ACA7E6C6-3F9F-4811-B514-AD143DA411A0}"/>
    <cellStyle name="Saída 6 4 3 3 2 3" xfId="19198" xr:uid="{06DC114C-FA48-49B3-AD69-20D9FCD0FCF5}"/>
    <cellStyle name="Saída 6 4 3 3 3" xfId="19199" xr:uid="{5A6221B2-B719-4413-A4F2-0AC5F139C4D8}"/>
    <cellStyle name="Saída 6 4 3 3 4" xfId="19200" xr:uid="{EE88DFF9-8E1E-409C-B4B3-4443850DF0D3}"/>
    <cellStyle name="Saída 6 4 3 4" xfId="19201" xr:uid="{9940F675-EE8B-45D6-9D3C-054FD230FDB4}"/>
    <cellStyle name="Saída 6 4 3 5" xfId="19202" xr:uid="{3953F2BB-C21E-40FA-904B-D8409B6CEC5E}"/>
    <cellStyle name="Saída 6 4 4" xfId="19203" xr:uid="{5F1ACFD1-C65B-499B-A228-3CFA11EED338}"/>
    <cellStyle name="Saída 6 4 4 2" xfId="19204" xr:uid="{751A2044-6C43-443D-8AA5-A24D6939DDEF}"/>
    <cellStyle name="Saída 6 4 4 2 2" xfId="19205" xr:uid="{FA1E3AA1-802D-46FB-8A57-63049DB63290}"/>
    <cellStyle name="Saída 6 4 4 2 3" xfId="19206" xr:uid="{A4489AEA-9F1D-44DD-9A42-756BB8CDBC41}"/>
    <cellStyle name="Saída 6 4 4 3" xfId="19207" xr:uid="{2E5F7CCB-7A4B-4432-B151-FF274E104CD0}"/>
    <cellStyle name="Saída 6 4 4 4" xfId="19208" xr:uid="{39AAEB8F-E5AA-44A0-8E75-5B99772367B1}"/>
    <cellStyle name="Saída 6 4 5" xfId="19209" xr:uid="{E5B69492-C688-485E-9CD3-192A19224E82}"/>
    <cellStyle name="Saída 6 4 5 2" xfId="19210" xr:uid="{A8F1F8A6-6823-40B9-BB73-9C0D64B6E683}"/>
    <cellStyle name="Saída 6 4 5 2 2" xfId="19211" xr:uid="{918DB319-62EA-457C-B045-341BAA1418CB}"/>
    <cellStyle name="Saída 6 4 5 2 3" xfId="19212" xr:uid="{89794AF5-352B-4315-B29A-1D0159B26C6C}"/>
    <cellStyle name="Saída 6 4 5 3" xfId="19213" xr:uid="{FDA2264D-B684-44D9-B7DB-2D8502EABBCA}"/>
    <cellStyle name="Saída 6 4 5 4" xfId="19214" xr:uid="{179CD18C-F7F3-4FF2-9C77-181874D0A32D}"/>
    <cellStyle name="Saída 6 4 6" xfId="19215" xr:uid="{4E579C8B-DBFE-4058-962B-C5849D42C14D}"/>
    <cellStyle name="Saída 6 4 7" xfId="19216" xr:uid="{F76390A7-C73E-420C-A5D8-811B452D1896}"/>
    <cellStyle name="Saída 6 5" xfId="19217" xr:uid="{0DA0BBBD-DE71-4454-83EC-1837A3F22D19}"/>
    <cellStyle name="Saída 6 5 2" xfId="19218" xr:uid="{0DE333AE-E472-4FC1-ABE9-589A7A56F35E}"/>
    <cellStyle name="Saída 6 5 2 2" xfId="19219" xr:uid="{3B7DB05B-45B1-487F-881F-B31A17C04ED6}"/>
    <cellStyle name="Saída 6 5 2 2 2" xfId="19220" xr:uid="{3E3F0E34-0ADB-4F5E-9509-AE96BBF96E97}"/>
    <cellStyle name="Saída 6 5 2 2 2 2" xfId="19221" xr:uid="{BD48CF84-E776-47B5-BE62-80E77CA01C65}"/>
    <cellStyle name="Saída 6 5 2 2 2 3" xfId="19222" xr:uid="{00C175D8-ED2C-424D-9C38-5102E3F2F236}"/>
    <cellStyle name="Saída 6 5 2 2 3" xfId="19223" xr:uid="{99DC37EA-0AE0-40FB-AE28-6F21297B46E8}"/>
    <cellStyle name="Saída 6 5 2 2 4" xfId="19224" xr:uid="{C9AD522F-5116-4504-838A-8FFA16E0D333}"/>
    <cellStyle name="Saída 6 5 2 3" xfId="19225" xr:uid="{D651C53F-3A3F-4CA1-AEDD-E78B1563F3E2}"/>
    <cellStyle name="Saída 6 5 2 3 2" xfId="19226" xr:uid="{BDB65E3C-9033-4512-B600-FFFA9368D7F4}"/>
    <cellStyle name="Saída 6 5 2 3 2 2" xfId="19227" xr:uid="{06098725-4741-4BED-8505-F74FD743CD72}"/>
    <cellStyle name="Saída 6 5 2 3 2 3" xfId="19228" xr:uid="{4982F002-D14B-4DAE-A274-963D620F3CE7}"/>
    <cellStyle name="Saída 6 5 2 3 3" xfId="19229" xr:uid="{5ACD210E-CF68-4597-9556-BB145480FBB0}"/>
    <cellStyle name="Saída 6 5 2 3 4" xfId="19230" xr:uid="{3176A416-474F-4270-9DC5-13624B194C81}"/>
    <cellStyle name="Saída 6 5 2 4" xfId="19231" xr:uid="{B57ADCD3-1DD9-4BAA-9B0A-AFBFAB4D58D8}"/>
    <cellStyle name="Saída 6 5 2 5" xfId="19232" xr:uid="{8880BB6A-0AA5-4537-9ADC-E7B37DF9D6B7}"/>
    <cellStyle name="Saída 6 5 3" xfId="19233" xr:uid="{8B29E365-FCEF-4E3A-AB2D-27B306F83483}"/>
    <cellStyle name="Saída 6 5 3 2" xfId="19234" xr:uid="{32EC3197-79AD-4F85-BD52-418881EC5C45}"/>
    <cellStyle name="Saída 6 5 3 2 2" xfId="19235" xr:uid="{EF2895DB-D4C7-4216-848C-C884521053EC}"/>
    <cellStyle name="Saída 6 5 3 2 3" xfId="19236" xr:uid="{BBCC5909-8A48-434A-953E-D39BE46F42B4}"/>
    <cellStyle name="Saída 6 5 3 3" xfId="19237" xr:uid="{5B10BE6A-1FD6-4B71-9A4D-877F62A3DA26}"/>
    <cellStyle name="Saída 6 5 3 4" xfId="19238" xr:uid="{06F90F94-CA53-47A7-85A8-69E7021B0C79}"/>
    <cellStyle name="Saída 6 5 4" xfId="19239" xr:uid="{B8B4466C-E8AD-4841-9679-A5B6CC51939E}"/>
    <cellStyle name="Saída 6 5 4 2" xfId="19240" xr:uid="{382E047A-A3F6-424F-8F14-D8FA39791A06}"/>
    <cellStyle name="Saída 6 5 4 2 2" xfId="19241" xr:uid="{A70D696C-FB90-45D4-918E-0D93B840647E}"/>
    <cellStyle name="Saída 6 5 4 2 3" xfId="19242" xr:uid="{A08C1A41-577C-4314-9776-34066E01B58D}"/>
    <cellStyle name="Saída 6 5 4 3" xfId="19243" xr:uid="{57FAEFA2-5179-4769-B38A-33CA807B8F26}"/>
    <cellStyle name="Saída 6 5 4 4" xfId="19244" xr:uid="{6B4FA9E3-8F72-4972-BD71-E6C428F6C941}"/>
    <cellStyle name="Saída 6 5 5" xfId="19245" xr:uid="{34381262-5BB0-402A-BA65-04FBA42E94FA}"/>
    <cellStyle name="Saída 6 5 6" xfId="19246" xr:uid="{68C38AC3-F069-4C8F-92F7-2FC27A62055F}"/>
    <cellStyle name="Saída 6 6" xfId="19247" xr:uid="{BC9635A0-9C98-48D5-82CF-E44ECA802556}"/>
    <cellStyle name="Saída 6 6 2" xfId="19248" xr:uid="{13402777-ED72-4612-9476-86725C7AD110}"/>
    <cellStyle name="Saída 6 6 2 2" xfId="19249" xr:uid="{E502C1B2-6573-4DF9-8157-5D30E7B88B75}"/>
    <cellStyle name="Saída 6 6 2 2 2" xfId="19250" xr:uid="{789C3A28-010A-42EF-A341-B078BAEC8A75}"/>
    <cellStyle name="Saída 6 6 2 2 3" xfId="19251" xr:uid="{B91ECEC6-940F-48A7-B18A-9CFB350CFED8}"/>
    <cellStyle name="Saída 6 6 2 3" xfId="19252" xr:uid="{C99552B4-17A5-4A03-8D58-620BC5F23A51}"/>
    <cellStyle name="Saída 6 6 2 4" xfId="19253" xr:uid="{56ED6E77-E8F3-498C-BC46-8F9D364CC402}"/>
    <cellStyle name="Saída 6 6 3" xfId="19254" xr:uid="{F5352829-11A1-4A92-84F9-FA9F80AF6059}"/>
    <cellStyle name="Saída 6 6 3 2" xfId="19255" xr:uid="{2ABAA376-3AB4-42E4-A4A3-9C45532CDE26}"/>
    <cellStyle name="Saída 6 6 3 2 2" xfId="19256" xr:uid="{347599B8-AC53-47D4-A2ED-6DA91A777C8E}"/>
    <cellStyle name="Saída 6 6 3 2 3" xfId="19257" xr:uid="{F7D71407-730F-4945-A166-793EE47AC8D9}"/>
    <cellStyle name="Saída 6 6 3 3" xfId="19258" xr:uid="{CE4B3DD5-35CE-453D-91CD-C8BA1954CCBD}"/>
    <cellStyle name="Saída 6 6 3 4" xfId="19259" xr:uid="{E834902A-F9D1-4919-B67D-921B5C7728DD}"/>
    <cellStyle name="Saída 6 6 4" xfId="19260" xr:uid="{5CAC6485-4872-4911-8EF0-21B2F5D819A8}"/>
    <cellStyle name="Saída 6 6 5" xfId="19261" xr:uid="{778BF442-D7BF-4767-824A-C9490206C0CF}"/>
    <cellStyle name="Saída 6 7" xfId="19262" xr:uid="{24BF7BCF-C07D-43E9-ACA0-D2EBA16D3199}"/>
    <cellStyle name="Saída 6 7 2" xfId="19263" xr:uid="{F42B5D9A-4230-44AB-9910-31BC6DD400C9}"/>
    <cellStyle name="Saída 6 7 2 2" xfId="19264" xr:uid="{2A8F2FD0-260A-4D92-A1D6-E9DAA212B00A}"/>
    <cellStyle name="Saída 6 7 2 3" xfId="19265" xr:uid="{09A72D28-7BBA-40A2-9CA1-78B306568924}"/>
    <cellStyle name="Saída 6 7 3" xfId="19266" xr:uid="{C39798CA-6E19-445B-8D52-FB8438576C4C}"/>
    <cellStyle name="Saída 6 7 4" xfId="19267" xr:uid="{8360AC0B-5125-4112-B9B2-F54985D6C98E}"/>
    <cellStyle name="Saída 6 8" xfId="19268" xr:uid="{11C71742-D9D5-4FFB-BC4C-20FBB126A272}"/>
    <cellStyle name="Saída 6 8 2" xfId="19269" xr:uid="{0ADD2C42-6658-4A9E-99A8-C9C030B01465}"/>
    <cellStyle name="Saída 6 8 2 2" xfId="19270" xr:uid="{12E988CA-6972-4154-850F-EDADDF0BB8C3}"/>
    <cellStyle name="Saída 6 8 2 3" xfId="19271" xr:uid="{ADD96CB9-9785-4BFA-A632-9058C1D4A370}"/>
    <cellStyle name="Saída 6 8 3" xfId="19272" xr:uid="{6A28C810-0559-4E0D-A555-8ABD0202B135}"/>
    <cellStyle name="Saída 6 8 4" xfId="19273" xr:uid="{B4C78CE3-615C-4A30-85C2-ABC5D892AEEC}"/>
    <cellStyle name="Saída 6 9" xfId="19274" xr:uid="{C4CAA83E-691B-40C5-9CB1-4DC28B9F9969}"/>
    <cellStyle name="Saída 7" xfId="19275" xr:uid="{3958751F-A3A4-406F-B908-7F8742176CE7}"/>
    <cellStyle name="Saída 7 10" xfId="19276" xr:uid="{13399524-389B-49C6-A65D-9B6B2668D636}"/>
    <cellStyle name="Saída 7 2" xfId="19277" xr:uid="{712BFD1D-2811-4BE0-822F-24825F7980F3}"/>
    <cellStyle name="Saída 7 2 2" xfId="19278" xr:uid="{0EBEC833-267A-43E5-8226-9512CC9C25A2}"/>
    <cellStyle name="Saída 7 2 2 2" xfId="19279" xr:uid="{D1E3F180-DB19-4FD0-B06D-2B7C285E5D57}"/>
    <cellStyle name="Saída 7 2 2 2 2" xfId="19280" xr:uid="{CFB0F47F-0031-4F84-8BC5-BE02E1CED2BB}"/>
    <cellStyle name="Saída 7 2 2 2 2 2" xfId="19281" xr:uid="{DF4C6CDC-EA30-4A17-8E5C-D28DD7B86E2F}"/>
    <cellStyle name="Saída 7 2 2 2 2 2 2" xfId="19282" xr:uid="{B675E073-BC69-4658-B740-61D227A5C902}"/>
    <cellStyle name="Saída 7 2 2 2 2 2 2 2" xfId="19283" xr:uid="{65B88ABE-3140-4B50-9353-7D332309CA69}"/>
    <cellStyle name="Saída 7 2 2 2 2 2 2 2 2" xfId="19284" xr:uid="{82360B2B-5307-485B-871B-19A3CD2001D2}"/>
    <cellStyle name="Saída 7 2 2 2 2 2 2 2 3" xfId="19285" xr:uid="{E51D1472-059D-405C-B8E5-00CF7089306D}"/>
    <cellStyle name="Saída 7 2 2 2 2 2 2 3" xfId="19286" xr:uid="{59F83A67-6594-4AEC-9A1F-5FD0B280DCE4}"/>
    <cellStyle name="Saída 7 2 2 2 2 2 2 4" xfId="19287" xr:uid="{57937C62-5C03-40CE-82BC-E49CC2FE071B}"/>
    <cellStyle name="Saída 7 2 2 2 2 2 3" xfId="19288" xr:uid="{E94FD546-84EC-428F-80CC-DEFDC9D5D8FE}"/>
    <cellStyle name="Saída 7 2 2 2 2 2 3 2" xfId="19289" xr:uid="{1E11D1EF-96E4-4844-860A-B5DBAE2B6B06}"/>
    <cellStyle name="Saída 7 2 2 2 2 2 3 2 2" xfId="19290" xr:uid="{30483DAB-B990-4339-AC78-F22843EA3AB8}"/>
    <cellStyle name="Saída 7 2 2 2 2 2 3 2 3" xfId="19291" xr:uid="{5D2283A1-9312-4130-923D-C4CC40BD871E}"/>
    <cellStyle name="Saída 7 2 2 2 2 2 3 3" xfId="19292" xr:uid="{41EDEDB5-EC58-47D5-B064-35C00E7F6167}"/>
    <cellStyle name="Saída 7 2 2 2 2 2 3 4" xfId="19293" xr:uid="{050FC958-6DF2-4477-9E3F-8E3A11B1EEB7}"/>
    <cellStyle name="Saída 7 2 2 2 2 2 4" xfId="19294" xr:uid="{4A8C1632-FD37-4EC5-8625-E01C86FBCC14}"/>
    <cellStyle name="Saída 7 2 2 2 2 2 5" xfId="19295" xr:uid="{425B68E3-343B-4B4A-9D02-98D4B9E667E3}"/>
    <cellStyle name="Saída 7 2 2 2 2 3" xfId="19296" xr:uid="{FCDB89A7-1176-46E2-B463-9979DF56D6FA}"/>
    <cellStyle name="Saída 7 2 2 2 2 3 2" xfId="19297" xr:uid="{9856D830-8871-42FE-948C-54BA19B166E2}"/>
    <cellStyle name="Saída 7 2 2 2 2 3 2 2" xfId="19298" xr:uid="{6ADBFD32-DD28-40FC-B089-9EF1DF9CA22F}"/>
    <cellStyle name="Saída 7 2 2 2 2 3 2 3" xfId="19299" xr:uid="{E3CF10CE-65C6-4384-9E42-D8848CA5D51D}"/>
    <cellStyle name="Saída 7 2 2 2 2 3 3" xfId="19300" xr:uid="{5C55B88E-8D65-40CA-83BB-452999F8B8A7}"/>
    <cellStyle name="Saída 7 2 2 2 2 3 4" xfId="19301" xr:uid="{C33C8690-05B8-4F26-BA4C-11A5C1FC5EA4}"/>
    <cellStyle name="Saída 7 2 2 2 2 4" xfId="19302" xr:uid="{1DC5BDE5-384B-465E-BD90-93419F2BEA74}"/>
    <cellStyle name="Saída 7 2 2 2 2 4 2" xfId="19303" xr:uid="{73BF3442-2833-4132-935A-8B8C3D1F4B5B}"/>
    <cellStyle name="Saída 7 2 2 2 2 4 2 2" xfId="19304" xr:uid="{0D07C728-5766-46BF-816C-09788EE5C16B}"/>
    <cellStyle name="Saída 7 2 2 2 2 4 2 3" xfId="19305" xr:uid="{09D23AE3-82C3-4730-8585-2C24D95B2D04}"/>
    <cellStyle name="Saída 7 2 2 2 2 4 3" xfId="19306" xr:uid="{052D8690-E6A2-4D16-8F9F-AF9BE1CC0CB0}"/>
    <cellStyle name="Saída 7 2 2 2 2 4 4" xfId="19307" xr:uid="{34EF24D1-52E1-43F7-9BDB-FB11F52A2903}"/>
    <cellStyle name="Saída 7 2 2 2 2 5" xfId="19308" xr:uid="{9EBE4ECF-2AAC-4646-95BB-2915D6410E76}"/>
    <cellStyle name="Saída 7 2 2 2 2 6" xfId="19309" xr:uid="{D72399F3-9EAE-4BCA-9436-3CEFAE3A35B6}"/>
    <cellStyle name="Saída 7 2 2 2 3" xfId="19310" xr:uid="{F9C5B731-8339-424C-9740-6B2B45E6D4DD}"/>
    <cellStyle name="Saída 7 2 2 2 3 2" xfId="19311" xr:uid="{7B1DD9CB-F31A-4A6C-AD01-149984E1A4F9}"/>
    <cellStyle name="Saída 7 2 2 2 3 2 2" xfId="19312" xr:uid="{EC2EF50D-75F9-47AA-8466-51B9741FEE0D}"/>
    <cellStyle name="Saída 7 2 2 2 3 2 2 2" xfId="19313" xr:uid="{108BF46C-F9E5-4088-A7AF-B389EBF4CD1F}"/>
    <cellStyle name="Saída 7 2 2 2 3 2 2 3" xfId="19314" xr:uid="{753EE728-9881-4D75-AF88-7C41DA92D6A0}"/>
    <cellStyle name="Saída 7 2 2 2 3 2 3" xfId="19315" xr:uid="{980182F8-BAE9-4E30-9B72-11F5CE228ACA}"/>
    <cellStyle name="Saída 7 2 2 2 3 2 4" xfId="19316" xr:uid="{0E7EE7A7-A403-4410-98C0-42EF216DCF6D}"/>
    <cellStyle name="Saída 7 2 2 2 3 3" xfId="19317" xr:uid="{411AA5FC-C047-4F5F-9848-17F91DF580C6}"/>
    <cellStyle name="Saída 7 2 2 2 3 3 2" xfId="19318" xr:uid="{8BD68047-1569-4877-BB62-19E499439DA3}"/>
    <cellStyle name="Saída 7 2 2 2 3 3 2 2" xfId="19319" xr:uid="{BF88FFC7-7EB1-4A24-B231-41667823E4B1}"/>
    <cellStyle name="Saída 7 2 2 2 3 3 2 3" xfId="19320" xr:uid="{15E83DC4-F4AF-4504-A37E-5F5F852B9983}"/>
    <cellStyle name="Saída 7 2 2 2 3 3 3" xfId="19321" xr:uid="{D9E42C6C-69CB-41DB-AA0D-ACFA5FB5810B}"/>
    <cellStyle name="Saída 7 2 2 2 3 3 4" xfId="19322" xr:uid="{9C387F20-E5EF-4646-AD8A-430552EC85F2}"/>
    <cellStyle name="Saída 7 2 2 2 3 4" xfId="19323" xr:uid="{F41E575E-E5E8-40BA-B619-358353A803B7}"/>
    <cellStyle name="Saída 7 2 2 2 3 5" xfId="19324" xr:uid="{32ED4C12-0586-42C9-806A-E8BE25EE6A6C}"/>
    <cellStyle name="Saída 7 2 2 2 4" xfId="19325" xr:uid="{017E41BA-D8F1-4725-8E7F-FFBB44DA6141}"/>
    <cellStyle name="Saída 7 2 2 2 4 2" xfId="19326" xr:uid="{69EC10B1-3D84-4CFE-A1AC-085C77E58B56}"/>
    <cellStyle name="Saída 7 2 2 2 4 2 2" xfId="19327" xr:uid="{0EBE31CD-B792-4AD2-AF08-FA7037E9C3E2}"/>
    <cellStyle name="Saída 7 2 2 2 4 2 3" xfId="19328" xr:uid="{BAFAF299-D7EA-42E4-BA8F-2B340965224A}"/>
    <cellStyle name="Saída 7 2 2 2 4 3" xfId="19329" xr:uid="{5846598D-F6C5-40E7-B39D-F0097A29F37F}"/>
    <cellStyle name="Saída 7 2 2 2 4 4" xfId="19330" xr:uid="{5AF03189-978F-480B-AFA3-0494335D9E62}"/>
    <cellStyle name="Saída 7 2 2 2 5" xfId="19331" xr:uid="{13F64CAA-2ADE-4804-8039-9673E3CF25D6}"/>
    <cellStyle name="Saída 7 2 2 2 5 2" xfId="19332" xr:uid="{BBE5D004-B8A1-4E70-BE5D-920A2944005B}"/>
    <cellStyle name="Saída 7 2 2 2 5 2 2" xfId="19333" xr:uid="{1EC4A6B2-29F8-4010-8F7A-D39402188E3E}"/>
    <cellStyle name="Saída 7 2 2 2 5 2 3" xfId="19334" xr:uid="{AC0E2868-BC2E-4073-9418-3044F017355B}"/>
    <cellStyle name="Saída 7 2 2 2 5 3" xfId="19335" xr:uid="{57AE095F-8556-4BF9-8444-1FBDEDBB2B98}"/>
    <cellStyle name="Saída 7 2 2 2 5 4" xfId="19336" xr:uid="{92047C02-61A4-482B-8E5F-5C714119ADF5}"/>
    <cellStyle name="Saída 7 2 2 2 6" xfId="19337" xr:uid="{503924C9-F4B9-4B15-B0E8-71B77E43C436}"/>
    <cellStyle name="Saída 7 2 2 2 7" xfId="19338" xr:uid="{AB411EE7-1C44-4DCA-A596-5C036056F68B}"/>
    <cellStyle name="Saída 7 2 2 3" xfId="19339" xr:uid="{3E7973F7-5FFD-4D35-B4FC-6917EF6C742E}"/>
    <cellStyle name="Saída 7 2 2 3 2" xfId="19340" xr:uid="{B4E94819-4B1B-4693-943A-AFF25FBC0EFE}"/>
    <cellStyle name="Saída 7 2 2 3 2 2" xfId="19341" xr:uid="{93684523-CFE3-4DBA-8DE0-9A158E40EBEC}"/>
    <cellStyle name="Saída 7 2 2 3 2 2 2" xfId="19342" xr:uid="{AC157B5C-CE74-49B0-A96B-831E59E816E6}"/>
    <cellStyle name="Saída 7 2 2 3 2 2 2 2" xfId="19343" xr:uid="{1C684924-8AFD-48A0-813E-B27F64A11A88}"/>
    <cellStyle name="Saída 7 2 2 3 2 2 2 3" xfId="19344" xr:uid="{19287CCB-9A04-4573-8981-CFD95948BBB8}"/>
    <cellStyle name="Saída 7 2 2 3 2 2 3" xfId="19345" xr:uid="{DFA351EE-9997-48A4-A973-63FC57E901BB}"/>
    <cellStyle name="Saída 7 2 2 3 2 2 4" xfId="19346" xr:uid="{04461CE6-C38C-4D79-9B98-0AE3AAF40644}"/>
    <cellStyle name="Saída 7 2 2 3 2 3" xfId="19347" xr:uid="{5A9C0574-8521-42A8-8981-2F2E10629E29}"/>
    <cellStyle name="Saída 7 2 2 3 2 3 2" xfId="19348" xr:uid="{234FC440-0539-4F3B-B4D0-8D3A28C25D46}"/>
    <cellStyle name="Saída 7 2 2 3 2 3 2 2" xfId="19349" xr:uid="{C8A58368-DB38-4ECE-B6A5-BB5226E819CA}"/>
    <cellStyle name="Saída 7 2 2 3 2 3 2 3" xfId="19350" xr:uid="{4DF33C78-2BBA-4D41-86E2-5347B80A83EB}"/>
    <cellStyle name="Saída 7 2 2 3 2 3 3" xfId="19351" xr:uid="{8FBA1D37-D21F-42FD-94E6-C5AF386DE59E}"/>
    <cellStyle name="Saída 7 2 2 3 2 3 4" xfId="19352" xr:uid="{61394E32-56E3-40FC-A3AA-E1E0E0CD115D}"/>
    <cellStyle name="Saída 7 2 2 3 2 4" xfId="19353" xr:uid="{918C08FF-8DFF-4BBF-BF68-A9AA370157B4}"/>
    <cellStyle name="Saída 7 2 2 3 2 5" xfId="19354" xr:uid="{02F50EC8-640A-4EEC-A297-919A58F500E4}"/>
    <cellStyle name="Saída 7 2 2 3 3" xfId="19355" xr:uid="{A0A70298-E1FB-4063-8DC8-05CD4F7DC2F7}"/>
    <cellStyle name="Saída 7 2 2 3 3 2" xfId="19356" xr:uid="{E48111DF-F920-4931-A9BD-249340C3026A}"/>
    <cellStyle name="Saída 7 2 2 3 3 2 2" xfId="19357" xr:uid="{04790F17-0BEA-4B66-BFD2-B603BC077A9C}"/>
    <cellStyle name="Saída 7 2 2 3 3 2 3" xfId="19358" xr:uid="{2AD3A93D-CBC6-402D-B377-A01128AA32E4}"/>
    <cellStyle name="Saída 7 2 2 3 3 3" xfId="19359" xr:uid="{7FDDD19B-B21A-44D6-A5A8-BB30A45C0B08}"/>
    <cellStyle name="Saída 7 2 2 3 3 4" xfId="19360" xr:uid="{3BD8A4FA-9F70-4C59-975C-C6BA47F29B1E}"/>
    <cellStyle name="Saída 7 2 2 3 4" xfId="19361" xr:uid="{D5F2ED47-ED26-435A-834C-D8B8F2C99154}"/>
    <cellStyle name="Saída 7 2 2 3 4 2" xfId="19362" xr:uid="{234F94C3-B776-4FEE-B5A8-434E328AE8B4}"/>
    <cellStyle name="Saída 7 2 2 3 4 2 2" xfId="19363" xr:uid="{209B640A-68EA-4C2A-AE88-0AE35D2F49BA}"/>
    <cellStyle name="Saída 7 2 2 3 4 2 3" xfId="19364" xr:uid="{731123FE-0C7D-475D-8570-D69F07767302}"/>
    <cellStyle name="Saída 7 2 2 3 4 3" xfId="19365" xr:uid="{198900C6-2B9E-4139-9FE3-66C3E378667B}"/>
    <cellStyle name="Saída 7 2 2 3 4 4" xfId="19366" xr:uid="{A2FBA982-3803-419C-94D3-D82666FDDA5D}"/>
    <cellStyle name="Saída 7 2 2 3 5" xfId="19367" xr:uid="{5E8E4A68-4769-4CED-A1A4-8DF88167AE9A}"/>
    <cellStyle name="Saída 7 2 2 3 6" xfId="19368" xr:uid="{98975678-C7C3-4D8E-A6CF-29D332C676BF}"/>
    <cellStyle name="Saída 7 2 2 4" xfId="19369" xr:uid="{2C4CFCC0-6DFE-49DA-A97A-9E83766ED164}"/>
    <cellStyle name="Saída 7 2 2 4 2" xfId="19370" xr:uid="{1C608C9B-A7DC-443D-B7E2-74E281E4BF78}"/>
    <cellStyle name="Saída 7 2 2 4 2 2" xfId="19371" xr:uid="{C86F8F55-3219-4202-8F80-23E3AD88C172}"/>
    <cellStyle name="Saída 7 2 2 4 2 2 2" xfId="19372" xr:uid="{DA118AA6-759D-4456-BB70-7DFDB6D158E9}"/>
    <cellStyle name="Saída 7 2 2 4 2 2 3" xfId="19373" xr:uid="{E09DFA76-9917-4456-9345-D57ADC59A46C}"/>
    <cellStyle name="Saída 7 2 2 4 2 3" xfId="19374" xr:uid="{C9BD8559-9898-42F5-AD04-30D5138883A2}"/>
    <cellStyle name="Saída 7 2 2 4 2 4" xfId="19375" xr:uid="{864785CE-9B8D-483C-BB5E-D6AFEC9EFD7C}"/>
    <cellStyle name="Saída 7 2 2 4 3" xfId="19376" xr:uid="{1E431A4F-696D-48F1-BC66-4435B016D249}"/>
    <cellStyle name="Saída 7 2 2 4 3 2" xfId="19377" xr:uid="{30868669-86FD-459A-82AD-4E9AB34D94CC}"/>
    <cellStyle name="Saída 7 2 2 4 3 2 2" xfId="19378" xr:uid="{772D468D-5552-448C-88AE-243D30BE4EAA}"/>
    <cellStyle name="Saída 7 2 2 4 3 2 3" xfId="19379" xr:uid="{D076F52C-C510-4AE0-B8E2-9987CBCB2723}"/>
    <cellStyle name="Saída 7 2 2 4 3 3" xfId="19380" xr:uid="{29CC8A4C-E8F5-4F60-9FC7-69161DEEDF57}"/>
    <cellStyle name="Saída 7 2 2 4 3 4" xfId="19381" xr:uid="{B150F8C4-501C-47FC-929D-ABDDF6769365}"/>
    <cellStyle name="Saída 7 2 2 4 4" xfId="19382" xr:uid="{64F90C8B-814D-4783-A946-318EC7DDF052}"/>
    <cellStyle name="Saída 7 2 2 4 5" xfId="19383" xr:uid="{6B06BF25-C5AE-4B3F-90F6-DE4E23F46F1C}"/>
    <cellStyle name="Saída 7 2 2 5" xfId="19384" xr:uid="{04E956FD-EA0A-4948-B712-7F9E09D4F220}"/>
    <cellStyle name="Saída 7 2 2 5 2" xfId="19385" xr:uid="{C10C2C4E-88F5-4B90-BC18-5DFBDA37FBA9}"/>
    <cellStyle name="Saída 7 2 2 5 2 2" xfId="19386" xr:uid="{A2E64F14-7999-484E-9235-0FDCC3F0843F}"/>
    <cellStyle name="Saída 7 2 2 5 2 3" xfId="19387" xr:uid="{9553E86F-F728-4DBE-A618-E4AC9804C71D}"/>
    <cellStyle name="Saída 7 2 2 5 3" xfId="19388" xr:uid="{8EA00DC0-0ED0-4EE1-989C-CD16F00A38E2}"/>
    <cellStyle name="Saída 7 2 2 5 4" xfId="19389" xr:uid="{0D6A3DCA-AA78-45F8-A7B1-3B768AC3E2A0}"/>
    <cellStyle name="Saída 7 2 2 6" xfId="19390" xr:uid="{AF60E8C6-C8A1-498E-9784-9BE726EEAEF4}"/>
    <cellStyle name="Saída 7 2 2 6 2" xfId="19391" xr:uid="{75A17574-7208-4562-82B9-60DFC972B8B3}"/>
    <cellStyle name="Saída 7 2 2 6 2 2" xfId="19392" xr:uid="{7FD29FA6-3A18-44EC-9AA5-0A9E08A8BE65}"/>
    <cellStyle name="Saída 7 2 2 6 2 3" xfId="19393" xr:uid="{968747E9-10D6-48B4-852B-D12825C7DC30}"/>
    <cellStyle name="Saída 7 2 2 6 3" xfId="19394" xr:uid="{3F68FEF2-2F36-4F88-918D-0AAF9C734E12}"/>
    <cellStyle name="Saída 7 2 2 6 4" xfId="19395" xr:uid="{59F3319D-321B-4E53-9DBA-79B2A1AF54B1}"/>
    <cellStyle name="Saída 7 2 2 7" xfId="19396" xr:uid="{8CE4279C-5D9E-4EFB-B33F-61578F815A71}"/>
    <cellStyle name="Saída 7 2 2 8" xfId="19397" xr:uid="{D0C534F6-3D7E-4511-8FD9-9399DF135282}"/>
    <cellStyle name="Saída 7 2 3" xfId="19398" xr:uid="{E4303888-6464-478D-A293-8419E922CB0E}"/>
    <cellStyle name="Saída 7 2 3 2" xfId="19399" xr:uid="{963E1100-9398-47C2-A5C1-B440075EF704}"/>
    <cellStyle name="Saída 7 2 3 2 2" xfId="19400" xr:uid="{8B74379F-2320-4CB6-8DDD-4EEBB77352CE}"/>
    <cellStyle name="Saída 7 2 3 2 2 2" xfId="19401" xr:uid="{ED0CA4EF-E428-4A70-AE1A-CE99BB3B09DC}"/>
    <cellStyle name="Saída 7 2 3 2 2 2 2" xfId="19402" xr:uid="{6C0271C9-BC7D-4055-BA8B-A522529CEAD0}"/>
    <cellStyle name="Saída 7 2 3 2 2 2 2 2" xfId="19403" xr:uid="{2DDFE7BD-B1D5-4A95-95AA-14A7B68314D2}"/>
    <cellStyle name="Saída 7 2 3 2 2 2 2 3" xfId="19404" xr:uid="{B58A8A80-D0B6-426D-A12A-E4BB28422D1E}"/>
    <cellStyle name="Saída 7 2 3 2 2 2 3" xfId="19405" xr:uid="{7ABF0462-EE9E-4E4D-8218-A77D6A41581B}"/>
    <cellStyle name="Saída 7 2 3 2 2 2 4" xfId="19406" xr:uid="{5BBDBEEB-A516-4213-9B75-EF7B4F9D4596}"/>
    <cellStyle name="Saída 7 2 3 2 2 3" xfId="19407" xr:uid="{FEE5BFF6-5DFD-490C-BD0E-BA61D6E8D426}"/>
    <cellStyle name="Saída 7 2 3 2 2 3 2" xfId="19408" xr:uid="{790D7245-14E4-4105-95F7-C6F14156E2B9}"/>
    <cellStyle name="Saída 7 2 3 2 2 3 2 2" xfId="19409" xr:uid="{BD6AA228-10BC-4352-A7E7-8C6CA4A63DD7}"/>
    <cellStyle name="Saída 7 2 3 2 2 3 2 3" xfId="19410" xr:uid="{51C36460-2A49-4E58-B474-57DBEFEB65BC}"/>
    <cellStyle name="Saída 7 2 3 2 2 3 3" xfId="19411" xr:uid="{C2E8004B-C9D3-4240-8C4A-BAC833AAB04E}"/>
    <cellStyle name="Saída 7 2 3 2 2 3 4" xfId="19412" xr:uid="{8C6D69E2-08F5-4212-9FA6-3A3B6ECEB230}"/>
    <cellStyle name="Saída 7 2 3 2 2 4" xfId="19413" xr:uid="{9D7EC849-0051-42E5-801D-27E40CA665CC}"/>
    <cellStyle name="Saída 7 2 3 2 2 5" xfId="19414" xr:uid="{CA1B381E-CBE3-4400-BEDC-E57522197757}"/>
    <cellStyle name="Saída 7 2 3 2 3" xfId="19415" xr:uid="{737CF4E5-9DDC-44AD-AF5B-15E52ACA40BA}"/>
    <cellStyle name="Saída 7 2 3 2 3 2" xfId="19416" xr:uid="{B24FC145-AC32-434C-8D91-F5FC951937F8}"/>
    <cellStyle name="Saída 7 2 3 2 3 2 2" xfId="19417" xr:uid="{552C047C-AB4C-48CD-9BFD-096632610EE0}"/>
    <cellStyle name="Saída 7 2 3 2 3 2 3" xfId="19418" xr:uid="{04D653D9-9B92-47B2-9387-B24CFAE1791D}"/>
    <cellStyle name="Saída 7 2 3 2 3 3" xfId="19419" xr:uid="{84E5E0F0-5EF7-4952-8336-F08D5056D745}"/>
    <cellStyle name="Saída 7 2 3 2 3 4" xfId="19420" xr:uid="{FF5CA18A-9813-4D3B-9755-D3BADCBA500D}"/>
    <cellStyle name="Saída 7 2 3 2 4" xfId="19421" xr:uid="{05CD441E-7E8D-4681-B89F-3E6F623E72A3}"/>
    <cellStyle name="Saída 7 2 3 2 4 2" xfId="19422" xr:uid="{2CD99C94-E6E0-4ECC-BDF0-433CD78B35F9}"/>
    <cellStyle name="Saída 7 2 3 2 4 2 2" xfId="19423" xr:uid="{3F9D7D50-D584-4199-A4E4-226276313AD3}"/>
    <cellStyle name="Saída 7 2 3 2 4 2 3" xfId="19424" xr:uid="{734E5A22-E183-4CFC-ACE6-C6858B3F1430}"/>
    <cellStyle name="Saída 7 2 3 2 4 3" xfId="19425" xr:uid="{466674C4-95FD-4185-A28C-9CF251A73235}"/>
    <cellStyle name="Saída 7 2 3 2 4 4" xfId="19426" xr:uid="{A12F1D77-3CE0-444E-946B-9811765728EB}"/>
    <cellStyle name="Saída 7 2 3 2 5" xfId="19427" xr:uid="{42CA5625-94B7-4F1B-81BA-F22692B5D1AF}"/>
    <cellStyle name="Saída 7 2 3 2 6" xfId="19428" xr:uid="{A503F81E-3A90-4B3E-91D1-CFD4BFD8BB94}"/>
    <cellStyle name="Saída 7 2 3 3" xfId="19429" xr:uid="{BD7CD9C6-71CB-43D8-AA84-C520B8568285}"/>
    <cellStyle name="Saída 7 2 3 3 2" xfId="19430" xr:uid="{2F7335F5-E850-4469-9A55-8F53CF6A4F22}"/>
    <cellStyle name="Saída 7 2 3 3 2 2" xfId="19431" xr:uid="{F68ADF42-CC16-4F07-930D-64083279BA08}"/>
    <cellStyle name="Saída 7 2 3 3 2 2 2" xfId="19432" xr:uid="{EAA42BF6-77ED-4DCD-A59B-E9472384EE98}"/>
    <cellStyle name="Saída 7 2 3 3 2 2 3" xfId="19433" xr:uid="{65C8F762-088C-4980-AF90-5E9954D55094}"/>
    <cellStyle name="Saída 7 2 3 3 2 3" xfId="19434" xr:uid="{8E56B563-11F7-4404-9E05-386BF66F895E}"/>
    <cellStyle name="Saída 7 2 3 3 2 4" xfId="19435" xr:uid="{E422ED8A-6A1E-441F-9505-845C5722D5BF}"/>
    <cellStyle name="Saída 7 2 3 3 3" xfId="19436" xr:uid="{3B2E4D22-5C19-46D2-8996-DBB88F30DCEB}"/>
    <cellStyle name="Saída 7 2 3 3 3 2" xfId="19437" xr:uid="{A5D75A80-2BFA-4ACE-B871-540D4CC1074D}"/>
    <cellStyle name="Saída 7 2 3 3 3 2 2" xfId="19438" xr:uid="{55792DF6-1293-4AE8-AD9E-5D1BFED1A9A2}"/>
    <cellStyle name="Saída 7 2 3 3 3 2 3" xfId="19439" xr:uid="{CE50F0EF-BE07-4BA1-9885-ED346C8C9E93}"/>
    <cellStyle name="Saída 7 2 3 3 3 3" xfId="19440" xr:uid="{5C23150D-7F8D-43E1-9C0C-064956AA4495}"/>
    <cellStyle name="Saída 7 2 3 3 3 4" xfId="19441" xr:uid="{1A7D3CBC-6BCD-456A-BB03-ABFFD53724B7}"/>
    <cellStyle name="Saída 7 2 3 3 4" xfId="19442" xr:uid="{3C913075-C51C-4F7C-B763-AC1F8841D580}"/>
    <cellStyle name="Saída 7 2 3 3 5" xfId="19443" xr:uid="{DE254329-94AC-4DCC-B263-880B79456A46}"/>
    <cellStyle name="Saída 7 2 3 4" xfId="19444" xr:uid="{5D60C0E3-5CBF-45A3-9985-9A2A26B7055E}"/>
    <cellStyle name="Saída 7 2 3 4 2" xfId="19445" xr:uid="{7D3A15E2-90F5-4E0C-9CED-F03F299E5613}"/>
    <cellStyle name="Saída 7 2 3 4 2 2" xfId="19446" xr:uid="{FE417F92-4D81-4583-8341-2BF238B84F74}"/>
    <cellStyle name="Saída 7 2 3 4 2 3" xfId="19447" xr:uid="{6748ED03-6520-4607-AB6A-9034504A2B68}"/>
    <cellStyle name="Saída 7 2 3 4 3" xfId="19448" xr:uid="{79230FD7-713C-4E42-88B6-814D594780E7}"/>
    <cellStyle name="Saída 7 2 3 4 4" xfId="19449" xr:uid="{0C7C5FB5-F4FB-4C34-ACD8-FC9319E3F464}"/>
    <cellStyle name="Saída 7 2 3 5" xfId="19450" xr:uid="{5E1464F7-9298-40BA-A126-2327E254028D}"/>
    <cellStyle name="Saída 7 2 3 5 2" xfId="19451" xr:uid="{05D08741-B96E-4E77-A8FB-6DEBB4AA549E}"/>
    <cellStyle name="Saída 7 2 3 5 2 2" xfId="19452" xr:uid="{04CCA109-932A-4060-9898-2D649DA6CFE2}"/>
    <cellStyle name="Saída 7 2 3 5 2 3" xfId="19453" xr:uid="{10A19C4B-41C2-4F4B-A3E1-C3FFB3EA682C}"/>
    <cellStyle name="Saída 7 2 3 5 3" xfId="19454" xr:uid="{C4F827D8-E767-4BF7-B570-89B2ED73ECCE}"/>
    <cellStyle name="Saída 7 2 3 5 4" xfId="19455" xr:uid="{242FC5B1-7FA3-486A-87C4-7073B41133B5}"/>
    <cellStyle name="Saída 7 2 3 6" xfId="19456" xr:uid="{0482DB5C-8BF4-4E84-A9E5-2A13B394AF6E}"/>
    <cellStyle name="Saída 7 2 3 7" xfId="19457" xr:uid="{38D0170E-3054-47D2-8864-E02E7B943DC5}"/>
    <cellStyle name="Saída 7 2 4" xfId="19458" xr:uid="{1304009B-4FB1-4AFC-BE5E-8185C084A7A9}"/>
    <cellStyle name="Saída 7 2 4 2" xfId="19459" xr:uid="{6C4C4FBB-975F-45D4-9D57-9F9B69B4031B}"/>
    <cellStyle name="Saída 7 2 4 2 2" xfId="19460" xr:uid="{AE721B6C-781B-4C84-A9F2-B75A863E1038}"/>
    <cellStyle name="Saída 7 2 4 2 2 2" xfId="19461" xr:uid="{A91A5682-7BDE-4EDA-86F9-163C70D666C4}"/>
    <cellStyle name="Saída 7 2 4 2 2 2 2" xfId="19462" xr:uid="{DBF92A2F-C242-44EB-804E-0A48137A6216}"/>
    <cellStyle name="Saída 7 2 4 2 2 2 3" xfId="19463" xr:uid="{78896029-190D-4217-8D61-1520A3DB4780}"/>
    <cellStyle name="Saída 7 2 4 2 2 3" xfId="19464" xr:uid="{2BCDBA0F-A703-4FCD-B864-04232EF434F2}"/>
    <cellStyle name="Saída 7 2 4 2 2 4" xfId="19465" xr:uid="{3665E146-05AC-493D-AA19-16D99EEBB915}"/>
    <cellStyle name="Saída 7 2 4 2 3" xfId="19466" xr:uid="{83455CB4-FF58-497E-8573-0561AD06FF7E}"/>
    <cellStyle name="Saída 7 2 4 2 3 2" xfId="19467" xr:uid="{94932FE4-71DF-40B8-B577-2922917C31CE}"/>
    <cellStyle name="Saída 7 2 4 2 3 2 2" xfId="19468" xr:uid="{719547A9-59E3-4D8A-A25B-0324A87CE5DB}"/>
    <cellStyle name="Saída 7 2 4 2 3 2 3" xfId="19469" xr:uid="{E9695B9E-689A-4CF1-86CD-9AF5F59C977B}"/>
    <cellStyle name="Saída 7 2 4 2 3 3" xfId="19470" xr:uid="{20F98578-2D5E-4FBF-B830-BA3FCDE11A92}"/>
    <cellStyle name="Saída 7 2 4 2 3 4" xfId="19471" xr:uid="{DCE4D5A2-8ADF-4334-95F8-98BE7B95237C}"/>
    <cellStyle name="Saída 7 2 4 2 4" xfId="19472" xr:uid="{2494D9D1-B730-43CF-BAB8-AE4FB7CF996D}"/>
    <cellStyle name="Saída 7 2 4 2 5" xfId="19473" xr:uid="{073989FD-BC4E-4B66-B683-6CFDE795ED60}"/>
    <cellStyle name="Saída 7 2 4 3" xfId="19474" xr:uid="{807A4928-C812-4C66-A931-266E3EBAB81E}"/>
    <cellStyle name="Saída 7 2 4 3 2" xfId="19475" xr:uid="{A46E2AF5-B158-4014-8FBF-31ABC516B233}"/>
    <cellStyle name="Saída 7 2 4 3 2 2" xfId="19476" xr:uid="{AC2F1073-EE85-42EC-BBC6-9AF174995C99}"/>
    <cellStyle name="Saída 7 2 4 3 2 3" xfId="19477" xr:uid="{DB39FABE-E32B-477D-A6ED-513A85632728}"/>
    <cellStyle name="Saída 7 2 4 3 3" xfId="19478" xr:uid="{8DC15628-0618-4B66-984E-F0FCF5CD4BD9}"/>
    <cellStyle name="Saída 7 2 4 3 4" xfId="19479" xr:uid="{BB22D78F-954A-4D41-9149-C7F0B817D1AF}"/>
    <cellStyle name="Saída 7 2 4 4" xfId="19480" xr:uid="{5D27AD12-C038-4708-9EA5-52BCAA159A1A}"/>
    <cellStyle name="Saída 7 2 4 4 2" xfId="19481" xr:uid="{C11FFA37-9516-4D8D-B0DF-5C002D8338ED}"/>
    <cellStyle name="Saída 7 2 4 4 2 2" xfId="19482" xr:uid="{2A970050-5A96-4AB9-9884-9E8E8721688C}"/>
    <cellStyle name="Saída 7 2 4 4 2 3" xfId="19483" xr:uid="{1113A43E-4A7E-423D-89EF-7E692E238390}"/>
    <cellStyle name="Saída 7 2 4 4 3" xfId="19484" xr:uid="{D10F81E5-CEFA-46DD-A228-F434F22F5725}"/>
    <cellStyle name="Saída 7 2 4 4 4" xfId="19485" xr:uid="{5781D193-9669-486D-B9FF-838731F0F6ED}"/>
    <cellStyle name="Saída 7 2 4 5" xfId="19486" xr:uid="{DC25E029-F1E5-4E1E-B461-C75C4923654B}"/>
    <cellStyle name="Saída 7 2 4 6" xfId="19487" xr:uid="{C8E3400C-7564-4416-A3A5-4EAF32E428E3}"/>
    <cellStyle name="Saída 7 2 5" xfId="19488" xr:uid="{5FD48579-89C9-4508-A67F-4F20DBD7C926}"/>
    <cellStyle name="Saída 7 2 5 2" xfId="19489" xr:uid="{DBE9DD69-269D-47E3-9D05-BE3E9164B46D}"/>
    <cellStyle name="Saída 7 2 5 2 2" xfId="19490" xr:uid="{BE366152-2120-49A6-AD63-6F937D33885E}"/>
    <cellStyle name="Saída 7 2 5 2 2 2" xfId="19491" xr:uid="{275BBC6C-6656-4FD3-8F9D-AB849C222778}"/>
    <cellStyle name="Saída 7 2 5 2 2 3" xfId="19492" xr:uid="{4C86075C-B101-4477-B050-B661EC7BFA58}"/>
    <cellStyle name="Saída 7 2 5 2 3" xfId="19493" xr:uid="{9786A7E8-E76A-4A2B-A190-5803B23C6E2A}"/>
    <cellStyle name="Saída 7 2 5 2 4" xfId="19494" xr:uid="{8E54185F-1C3E-432C-A982-249B8F22D76F}"/>
    <cellStyle name="Saída 7 2 5 3" xfId="19495" xr:uid="{DD00DC7A-317B-4651-8660-EF674F054F8E}"/>
    <cellStyle name="Saída 7 2 5 3 2" xfId="19496" xr:uid="{32036FE0-9B82-45E8-A220-4B28C8BEDA16}"/>
    <cellStyle name="Saída 7 2 5 3 2 2" xfId="19497" xr:uid="{5A49062B-6A2D-4F92-9D26-FB115BC5BBE5}"/>
    <cellStyle name="Saída 7 2 5 3 2 3" xfId="19498" xr:uid="{A3511F19-C9CD-4C29-872B-4A95DFAC34F8}"/>
    <cellStyle name="Saída 7 2 5 3 3" xfId="19499" xr:uid="{52E38E88-9F4A-4D6F-A763-58BB5FD50B79}"/>
    <cellStyle name="Saída 7 2 5 3 4" xfId="19500" xr:uid="{E7063BEB-D567-4852-BC7D-9F2C46042C6C}"/>
    <cellStyle name="Saída 7 2 5 4" xfId="19501" xr:uid="{46B73315-F8C4-4F3D-ABDF-751EDD58B0DC}"/>
    <cellStyle name="Saída 7 2 5 5" xfId="19502" xr:uid="{28511FCA-E6FB-4AFE-87E8-F9C94134ED6E}"/>
    <cellStyle name="Saída 7 2 6" xfId="19503" xr:uid="{6D610750-1989-4AE4-A48E-45E555D9AC0F}"/>
    <cellStyle name="Saída 7 2 6 2" xfId="19504" xr:uid="{07B750D9-6561-47F7-9A18-4433DBD0703C}"/>
    <cellStyle name="Saída 7 2 6 2 2" xfId="19505" xr:uid="{B2788629-78C9-4E53-B43F-B3D6A556C64F}"/>
    <cellStyle name="Saída 7 2 6 2 3" xfId="19506" xr:uid="{6EBAEA64-A4F5-4782-B09B-84644C1F3E4B}"/>
    <cellStyle name="Saída 7 2 6 3" xfId="19507" xr:uid="{1F635354-868F-4DDE-ABCB-7B4B4489DAEB}"/>
    <cellStyle name="Saída 7 2 6 4" xfId="19508" xr:uid="{1A053DC5-7A0C-4889-BAD0-D59BCC1F1CE1}"/>
    <cellStyle name="Saída 7 2 7" xfId="19509" xr:uid="{E34AED9F-BA75-4DC2-BFBE-6786777EDE9C}"/>
    <cellStyle name="Saída 7 2 7 2" xfId="19510" xr:uid="{49AE095D-36CB-48DB-9075-453F610B1DE3}"/>
    <cellStyle name="Saída 7 2 7 2 2" xfId="19511" xr:uid="{CB70D907-11D6-4F55-8CCD-F4F12C744AF8}"/>
    <cellStyle name="Saída 7 2 7 2 3" xfId="19512" xr:uid="{BE36C63D-763F-4F6E-9D67-19D8B5E405E4}"/>
    <cellStyle name="Saída 7 2 7 3" xfId="19513" xr:uid="{DFEFE8DC-9419-477D-96CC-B52204705965}"/>
    <cellStyle name="Saída 7 2 7 4" xfId="19514" xr:uid="{4AACE1A4-3856-4A85-A357-A43852DDF82F}"/>
    <cellStyle name="Saída 7 2 8" xfId="19515" xr:uid="{FA976999-1D71-4B65-9F2C-6C87B642E928}"/>
    <cellStyle name="Saída 7 2 9" xfId="19516" xr:uid="{736DB4F1-3D39-47C9-88ED-D46541304612}"/>
    <cellStyle name="Saída 7 3" xfId="19517" xr:uid="{9A96A61B-E2D6-439B-94CC-F123A22F0EFC}"/>
    <cellStyle name="Saída 7 3 2" xfId="19518" xr:uid="{576FADA6-FD27-40FD-9619-9FA4F2BAAF9A}"/>
    <cellStyle name="Saída 7 3 2 2" xfId="19519" xr:uid="{DB000618-3D94-4929-B8BC-3E91F3DC6E94}"/>
    <cellStyle name="Saída 7 3 2 2 2" xfId="19520" xr:uid="{DE125EF2-365A-4A2E-96DA-79C918866387}"/>
    <cellStyle name="Saída 7 3 2 2 2 2" xfId="19521" xr:uid="{B59A40E5-0B57-4D67-BCD3-35095EF1E2E3}"/>
    <cellStyle name="Saída 7 3 2 2 2 2 2" xfId="19522" xr:uid="{E2037EAF-FF34-4613-BE45-95121F1487D8}"/>
    <cellStyle name="Saída 7 3 2 2 2 2 2 2" xfId="19523" xr:uid="{AC53EB32-2485-4494-BCFD-189B9F822DA4}"/>
    <cellStyle name="Saída 7 3 2 2 2 2 2 3" xfId="19524" xr:uid="{D076742C-7363-4D49-AC53-8FEB0CF01CA4}"/>
    <cellStyle name="Saída 7 3 2 2 2 2 3" xfId="19525" xr:uid="{912E9068-4889-46D8-BDD2-72C9C46D3FA8}"/>
    <cellStyle name="Saída 7 3 2 2 2 2 4" xfId="19526" xr:uid="{8D94C16D-7FC6-422A-9D09-90C80C3E5A97}"/>
    <cellStyle name="Saída 7 3 2 2 2 3" xfId="19527" xr:uid="{939BD9E0-ECBB-4524-85CE-3E336929E840}"/>
    <cellStyle name="Saída 7 3 2 2 2 3 2" xfId="19528" xr:uid="{F8418A93-E6F3-47D7-B6F0-ED27F7A06603}"/>
    <cellStyle name="Saída 7 3 2 2 2 3 2 2" xfId="19529" xr:uid="{201E3795-3F47-465C-8AA4-00E1603795F0}"/>
    <cellStyle name="Saída 7 3 2 2 2 3 2 3" xfId="19530" xr:uid="{D915FAA6-FC15-4B87-961F-C0F61B6ECA2A}"/>
    <cellStyle name="Saída 7 3 2 2 2 3 3" xfId="19531" xr:uid="{F3239C64-0473-4E74-A453-29D2A7FAB079}"/>
    <cellStyle name="Saída 7 3 2 2 2 3 4" xfId="19532" xr:uid="{136E34B1-60DD-41DC-97A2-EA939F704E92}"/>
    <cellStyle name="Saída 7 3 2 2 2 4" xfId="19533" xr:uid="{F8C57864-80C1-4067-B383-5B5ABF8B42E9}"/>
    <cellStyle name="Saída 7 3 2 2 2 5" xfId="19534" xr:uid="{8922A2E2-96CE-4561-8C80-4AEC937CEDCF}"/>
    <cellStyle name="Saída 7 3 2 2 3" xfId="19535" xr:uid="{4118D3DC-ED5B-4EC7-A5FF-30137074F17A}"/>
    <cellStyle name="Saída 7 3 2 2 3 2" xfId="19536" xr:uid="{9431CF09-563B-4C93-A8A5-772688CA5BCD}"/>
    <cellStyle name="Saída 7 3 2 2 3 2 2" xfId="19537" xr:uid="{18CB2EE5-2488-4DBF-B9FA-54F2A5A0073A}"/>
    <cellStyle name="Saída 7 3 2 2 3 2 3" xfId="19538" xr:uid="{C9B977F1-8ECF-4EC9-AD7B-1EE65E16625D}"/>
    <cellStyle name="Saída 7 3 2 2 3 3" xfId="19539" xr:uid="{1DDCDDF2-8078-45D8-8454-BB8C5B06FC56}"/>
    <cellStyle name="Saída 7 3 2 2 3 4" xfId="19540" xr:uid="{C50F0C3B-D459-4816-BA23-185B5C729288}"/>
    <cellStyle name="Saída 7 3 2 2 4" xfId="19541" xr:uid="{CA7BE6C8-3DA3-4030-9366-B16FD5C0CCFA}"/>
    <cellStyle name="Saída 7 3 2 2 4 2" xfId="19542" xr:uid="{0E9D6B75-AE65-47A2-8AFA-90BE45E2270B}"/>
    <cellStyle name="Saída 7 3 2 2 4 2 2" xfId="19543" xr:uid="{0B8F52EC-0A5A-4696-933B-042F2607BCEA}"/>
    <cellStyle name="Saída 7 3 2 2 4 2 3" xfId="19544" xr:uid="{66A29AC6-B872-4040-B63A-6C5C4FE8D80F}"/>
    <cellStyle name="Saída 7 3 2 2 4 3" xfId="19545" xr:uid="{D5B713C8-CE43-4167-93AE-E38D50B23742}"/>
    <cellStyle name="Saída 7 3 2 2 4 4" xfId="19546" xr:uid="{D871217B-E7D5-4955-BFEE-A9DF5C48F255}"/>
    <cellStyle name="Saída 7 3 2 2 5" xfId="19547" xr:uid="{C11E6C7A-2EC0-405D-B8FA-D4AEA185846D}"/>
    <cellStyle name="Saída 7 3 2 2 6" xfId="19548" xr:uid="{ECA89687-5ED5-4E77-955B-969805D22316}"/>
    <cellStyle name="Saída 7 3 2 3" xfId="19549" xr:uid="{F54CC51E-CDA9-403E-957A-D78484AE6A95}"/>
    <cellStyle name="Saída 7 3 2 3 2" xfId="19550" xr:uid="{29F3006C-CBD0-4026-A5C2-56871E8F81F9}"/>
    <cellStyle name="Saída 7 3 2 3 2 2" xfId="19551" xr:uid="{94901054-3787-4D26-8761-70BE5EEB3265}"/>
    <cellStyle name="Saída 7 3 2 3 2 2 2" xfId="19552" xr:uid="{8A0D5D0B-90FF-4652-A2CB-BDACE7BC5B30}"/>
    <cellStyle name="Saída 7 3 2 3 2 2 3" xfId="19553" xr:uid="{BD9A850A-351A-449F-8DF6-086AC8005E37}"/>
    <cellStyle name="Saída 7 3 2 3 2 3" xfId="19554" xr:uid="{EBF7FCC1-6B39-4760-8D6B-F1183C29B76F}"/>
    <cellStyle name="Saída 7 3 2 3 2 4" xfId="19555" xr:uid="{13EC6C9E-913F-434D-A505-E9A32F5874AF}"/>
    <cellStyle name="Saída 7 3 2 3 3" xfId="19556" xr:uid="{B8966834-4F0A-46E7-A295-10E733D2FB46}"/>
    <cellStyle name="Saída 7 3 2 3 3 2" xfId="19557" xr:uid="{373A6095-66DE-4024-91F5-87F5DB5568B6}"/>
    <cellStyle name="Saída 7 3 2 3 3 2 2" xfId="19558" xr:uid="{265AC7E3-59A2-4117-84AE-3DD88C57ECBF}"/>
    <cellStyle name="Saída 7 3 2 3 3 2 3" xfId="19559" xr:uid="{0242D6F7-7DF5-405D-8712-4B8540D5915B}"/>
    <cellStyle name="Saída 7 3 2 3 3 3" xfId="19560" xr:uid="{FF213BE3-C23A-41BE-B204-3E17369AA6F7}"/>
    <cellStyle name="Saída 7 3 2 3 3 4" xfId="19561" xr:uid="{0ADFE79A-0F55-49C7-B2F4-D118861BA0F1}"/>
    <cellStyle name="Saída 7 3 2 3 4" xfId="19562" xr:uid="{5C64ED3C-7805-401B-A4D2-207C46C7D345}"/>
    <cellStyle name="Saída 7 3 2 3 5" xfId="19563" xr:uid="{503298EF-3ACA-4B6B-A25F-3A7B06BA1C5A}"/>
    <cellStyle name="Saída 7 3 2 4" xfId="19564" xr:uid="{BD83EF36-4372-43A7-A3B1-3C07E9BF4DFE}"/>
    <cellStyle name="Saída 7 3 2 4 2" xfId="19565" xr:uid="{78434F29-EEC6-4B4A-A1FD-B86AE8138339}"/>
    <cellStyle name="Saída 7 3 2 4 2 2" xfId="19566" xr:uid="{B4864356-8ED8-41DB-8163-30B939B557A7}"/>
    <cellStyle name="Saída 7 3 2 4 2 3" xfId="19567" xr:uid="{7B2FE542-40C1-481E-9AA4-306CCAAE3D92}"/>
    <cellStyle name="Saída 7 3 2 4 3" xfId="19568" xr:uid="{790652E2-364A-4F42-BA27-4F49046E53D7}"/>
    <cellStyle name="Saída 7 3 2 4 4" xfId="19569" xr:uid="{D8179357-DC7F-43B7-8DB9-CEDCE084B788}"/>
    <cellStyle name="Saída 7 3 2 5" xfId="19570" xr:uid="{06506E89-68A0-4BB9-A1D1-228ACB15C81C}"/>
    <cellStyle name="Saída 7 3 2 5 2" xfId="19571" xr:uid="{0AD63BB1-BCF6-4EBF-90AC-0F339DAE1204}"/>
    <cellStyle name="Saída 7 3 2 5 2 2" xfId="19572" xr:uid="{D7DA309F-3509-453D-9BA1-EB06F2F035BF}"/>
    <cellStyle name="Saída 7 3 2 5 2 3" xfId="19573" xr:uid="{2EFF693F-D61C-4500-9C07-937C878AEEBA}"/>
    <cellStyle name="Saída 7 3 2 5 3" xfId="19574" xr:uid="{242A2A94-2DF3-4C51-9B65-52EC46434DA2}"/>
    <cellStyle name="Saída 7 3 2 5 4" xfId="19575" xr:uid="{C1D6D9EF-BA47-4AA3-8604-AA87C81E24B1}"/>
    <cellStyle name="Saída 7 3 2 6" xfId="19576" xr:uid="{A6EB2921-63BB-4BAA-8AAB-CE5A28A83974}"/>
    <cellStyle name="Saída 7 3 2 7" xfId="19577" xr:uid="{0EFE3AFD-6BA8-4652-9030-D5AB57101081}"/>
    <cellStyle name="Saída 7 3 3" xfId="19578" xr:uid="{457844CA-DE7B-435A-A415-27EE0AE941A4}"/>
    <cellStyle name="Saída 7 3 3 2" xfId="19579" xr:uid="{2CFC5471-ED62-4290-A312-E5918376A066}"/>
    <cellStyle name="Saída 7 3 3 2 2" xfId="19580" xr:uid="{D000E4E6-EBB1-47A4-8AED-FC62013B483D}"/>
    <cellStyle name="Saída 7 3 3 2 2 2" xfId="19581" xr:uid="{61DCDDF0-1DB3-4242-99E3-282D369F638C}"/>
    <cellStyle name="Saída 7 3 3 2 2 2 2" xfId="19582" xr:uid="{E6110980-928E-4F88-957D-FBF2B6B79598}"/>
    <cellStyle name="Saída 7 3 3 2 2 2 3" xfId="19583" xr:uid="{F1093A86-9103-4D6A-B9A2-BE20E60635A7}"/>
    <cellStyle name="Saída 7 3 3 2 2 3" xfId="19584" xr:uid="{D7BAE13C-D78B-4C53-A8EB-A38B91E3A4EA}"/>
    <cellStyle name="Saída 7 3 3 2 2 4" xfId="19585" xr:uid="{9B7FE64F-F207-4B06-9D23-80809A831AB1}"/>
    <cellStyle name="Saída 7 3 3 2 3" xfId="19586" xr:uid="{9E52DBC7-4AD1-460D-B27A-5D6D4692162F}"/>
    <cellStyle name="Saída 7 3 3 2 3 2" xfId="19587" xr:uid="{C4821AB4-5E49-477A-9D7C-032010986222}"/>
    <cellStyle name="Saída 7 3 3 2 3 2 2" xfId="19588" xr:uid="{E0CC809C-F519-4A74-82A9-13AE33868201}"/>
    <cellStyle name="Saída 7 3 3 2 3 2 3" xfId="19589" xr:uid="{F7ADD220-E74E-474D-A306-8A74FB0F5469}"/>
    <cellStyle name="Saída 7 3 3 2 3 3" xfId="19590" xr:uid="{E2D2E5D4-5622-46E3-B7B3-7FE8D5765845}"/>
    <cellStyle name="Saída 7 3 3 2 3 4" xfId="19591" xr:uid="{52B181CC-B340-4500-83B5-5982BCD9B3D4}"/>
    <cellStyle name="Saída 7 3 3 2 4" xfId="19592" xr:uid="{FEDE3137-070B-4F89-8936-C5822EF58E16}"/>
    <cellStyle name="Saída 7 3 3 2 5" xfId="19593" xr:uid="{82C764E3-9BAC-4BC2-B9BF-83660A855BCD}"/>
    <cellStyle name="Saída 7 3 3 3" xfId="19594" xr:uid="{99EF17E2-955B-4880-8E8C-B50562C0D835}"/>
    <cellStyle name="Saída 7 3 3 3 2" xfId="19595" xr:uid="{835B6E9D-3F59-469A-B6E0-AAD93FADB4EC}"/>
    <cellStyle name="Saída 7 3 3 3 2 2" xfId="19596" xr:uid="{B5A436CB-43AF-42D3-84AC-F003CFE0A4D0}"/>
    <cellStyle name="Saída 7 3 3 3 2 3" xfId="19597" xr:uid="{4527E120-4912-4494-A031-C4FFF35B7890}"/>
    <cellStyle name="Saída 7 3 3 3 3" xfId="19598" xr:uid="{B76EE91D-D580-421B-97F6-C816940C4709}"/>
    <cellStyle name="Saída 7 3 3 3 4" xfId="19599" xr:uid="{4A708F55-D5C5-4343-B6AA-807B58B2CDB0}"/>
    <cellStyle name="Saída 7 3 3 4" xfId="19600" xr:uid="{9EFC1C84-2846-4E69-AF6D-88A12A1C91F0}"/>
    <cellStyle name="Saída 7 3 3 4 2" xfId="19601" xr:uid="{35778E42-62C1-4467-97ED-65665F878DDE}"/>
    <cellStyle name="Saída 7 3 3 4 2 2" xfId="19602" xr:uid="{A51234B1-A91B-40BD-929B-461BD937B4BB}"/>
    <cellStyle name="Saída 7 3 3 4 2 3" xfId="19603" xr:uid="{D0E1D716-4DAA-4069-8521-F9A6A3699CC8}"/>
    <cellStyle name="Saída 7 3 3 4 3" xfId="19604" xr:uid="{C5AB489D-0D10-42C2-A31B-75AC926AA5AC}"/>
    <cellStyle name="Saída 7 3 3 4 4" xfId="19605" xr:uid="{7AA92CD7-7022-4C5E-A78A-9F27749F8F4D}"/>
    <cellStyle name="Saída 7 3 3 5" xfId="19606" xr:uid="{603C6BE1-86C0-47C5-897B-CAD9944F9F48}"/>
    <cellStyle name="Saída 7 3 3 6" xfId="19607" xr:uid="{42862773-9514-4E6D-BFF0-4E3086549D66}"/>
    <cellStyle name="Saída 7 3 4" xfId="19608" xr:uid="{AA300AEC-F34F-44C1-AEDE-19F4DD620298}"/>
    <cellStyle name="Saída 7 3 4 2" xfId="19609" xr:uid="{A8E8E6B0-0CD3-4219-8A90-970A9BFCB294}"/>
    <cellStyle name="Saída 7 3 4 2 2" xfId="19610" xr:uid="{7E7A6B1B-6A29-4507-A51B-6209111495D2}"/>
    <cellStyle name="Saída 7 3 4 2 2 2" xfId="19611" xr:uid="{BA992F66-37A8-4395-8533-6EED746B41E5}"/>
    <cellStyle name="Saída 7 3 4 2 2 3" xfId="19612" xr:uid="{FAB1A2EE-83F2-4E71-937E-2B7B1DEC2D5D}"/>
    <cellStyle name="Saída 7 3 4 2 3" xfId="19613" xr:uid="{7E92F446-B024-4EE4-AAAF-3FC512EB3358}"/>
    <cellStyle name="Saída 7 3 4 2 4" xfId="19614" xr:uid="{DFEDEC8B-6712-414A-B3F2-A53C1D0CCC86}"/>
    <cellStyle name="Saída 7 3 4 3" xfId="19615" xr:uid="{C1B3BEA9-3A15-4FC7-9D0B-02DFD380CC86}"/>
    <cellStyle name="Saída 7 3 4 3 2" xfId="19616" xr:uid="{612B4309-674D-458F-8E83-346683D2380A}"/>
    <cellStyle name="Saída 7 3 4 3 2 2" xfId="19617" xr:uid="{92FC721B-B04C-446C-9D0B-53D77540FF2F}"/>
    <cellStyle name="Saída 7 3 4 3 2 3" xfId="19618" xr:uid="{56FF1CF3-3C3C-4844-A680-06088115FBB6}"/>
    <cellStyle name="Saída 7 3 4 3 3" xfId="19619" xr:uid="{C303F91E-29B1-41B0-A0D4-682B6E818CFA}"/>
    <cellStyle name="Saída 7 3 4 3 4" xfId="19620" xr:uid="{6D32B9F6-F7B6-460D-84BC-6A2C1036E48B}"/>
    <cellStyle name="Saída 7 3 4 4" xfId="19621" xr:uid="{AF136244-9D2A-424C-BEEE-7BD481596CEE}"/>
    <cellStyle name="Saída 7 3 4 5" xfId="19622" xr:uid="{92090D94-8C22-4442-B790-DB07E73311CB}"/>
    <cellStyle name="Saída 7 3 5" xfId="19623" xr:uid="{3A345A80-5EFB-4593-85F1-F972C3009C16}"/>
    <cellStyle name="Saída 7 3 5 2" xfId="19624" xr:uid="{4C0A86A2-4A54-4609-A1E3-0622E40CDAB8}"/>
    <cellStyle name="Saída 7 3 5 2 2" xfId="19625" xr:uid="{1FBA6B7B-ECE0-4032-8E2E-AAC413F6404E}"/>
    <cellStyle name="Saída 7 3 5 2 3" xfId="19626" xr:uid="{F28AD3C6-A215-4404-A741-B5C78E9E2B66}"/>
    <cellStyle name="Saída 7 3 5 3" xfId="19627" xr:uid="{8007353B-6DD7-417B-9442-2D169C4DE39F}"/>
    <cellStyle name="Saída 7 3 5 4" xfId="19628" xr:uid="{9A9B58E4-DEBA-438F-AA2A-77D6E7D638BF}"/>
    <cellStyle name="Saída 7 3 6" xfId="19629" xr:uid="{00199BFA-F24D-432D-B0B3-469F2478ADD2}"/>
    <cellStyle name="Saída 7 3 6 2" xfId="19630" xr:uid="{AD118760-BE88-43A1-ACBD-83B406A42870}"/>
    <cellStyle name="Saída 7 3 6 2 2" xfId="19631" xr:uid="{91639CC5-3B42-4F2D-95EA-F249A1CD1FF2}"/>
    <cellStyle name="Saída 7 3 6 2 3" xfId="19632" xr:uid="{A56AB24A-2C78-4974-8754-EDDD3A63AA06}"/>
    <cellStyle name="Saída 7 3 6 3" xfId="19633" xr:uid="{22822BAA-BAB0-4B25-97D0-49F7C86DC93E}"/>
    <cellStyle name="Saída 7 3 6 4" xfId="19634" xr:uid="{66D68336-6BDF-4BC0-89A7-FA74B584BE09}"/>
    <cellStyle name="Saída 7 3 7" xfId="19635" xr:uid="{1E3CF040-96EA-40F7-AD30-A72EE5534DDD}"/>
    <cellStyle name="Saída 7 3 8" xfId="19636" xr:uid="{6F2D86AD-55FA-459F-B620-9B3E4F72EF35}"/>
    <cellStyle name="Saída 7 4" xfId="19637" xr:uid="{C3F3D614-AE94-48E9-96CF-61E653657CF0}"/>
    <cellStyle name="Saída 7 4 2" xfId="19638" xr:uid="{6FC06475-33B7-4C39-BEA5-0DB61C870E43}"/>
    <cellStyle name="Saída 7 4 2 2" xfId="19639" xr:uid="{FDEE657E-C729-42F0-9D3E-88D507C8C72C}"/>
    <cellStyle name="Saída 7 4 2 2 2" xfId="19640" xr:uid="{39883DC6-1009-40DB-93B4-892FF76A82BF}"/>
    <cellStyle name="Saída 7 4 2 2 2 2" xfId="19641" xr:uid="{31C84A9D-86A7-4DB8-80B0-5542823A68F8}"/>
    <cellStyle name="Saída 7 4 2 2 2 2 2" xfId="19642" xr:uid="{7ABA88AC-EFEE-4971-8D5E-B4045DC40BC0}"/>
    <cellStyle name="Saída 7 4 2 2 2 2 3" xfId="19643" xr:uid="{D5746646-F36A-449B-8227-DF5F5AE31686}"/>
    <cellStyle name="Saída 7 4 2 2 2 3" xfId="19644" xr:uid="{DB43F0D4-B3EB-4302-A4D1-D3C18CE2F906}"/>
    <cellStyle name="Saída 7 4 2 2 2 4" xfId="19645" xr:uid="{6F56723A-9E53-48AF-AB96-022FF222CFF0}"/>
    <cellStyle name="Saída 7 4 2 2 3" xfId="19646" xr:uid="{9287C3FD-79E9-4A66-963E-1E17F96D12B4}"/>
    <cellStyle name="Saída 7 4 2 2 3 2" xfId="19647" xr:uid="{2C56462B-8B87-4586-8FE2-EA723548AA23}"/>
    <cellStyle name="Saída 7 4 2 2 3 2 2" xfId="19648" xr:uid="{31A55A0C-166E-4894-B6AB-58204B4266C0}"/>
    <cellStyle name="Saída 7 4 2 2 3 2 3" xfId="19649" xr:uid="{5E695A39-0DBD-4946-A160-14ED4C422337}"/>
    <cellStyle name="Saída 7 4 2 2 3 3" xfId="19650" xr:uid="{19322504-DBBC-4E16-9E61-B21A62B69185}"/>
    <cellStyle name="Saída 7 4 2 2 3 4" xfId="19651" xr:uid="{43191F78-C184-4B91-AFBB-254226D104DD}"/>
    <cellStyle name="Saída 7 4 2 2 4" xfId="19652" xr:uid="{490783D8-A984-4E31-B753-BBE19B44FDAE}"/>
    <cellStyle name="Saída 7 4 2 2 5" xfId="19653" xr:uid="{E9AB517B-EF04-4098-8EFD-746E568D3E5E}"/>
    <cellStyle name="Saída 7 4 2 3" xfId="19654" xr:uid="{4BBA283B-6EF0-4791-AAE9-482BABDEB49D}"/>
    <cellStyle name="Saída 7 4 2 3 2" xfId="19655" xr:uid="{71E6D945-CC51-4ADC-B3DC-6CA17762791F}"/>
    <cellStyle name="Saída 7 4 2 3 2 2" xfId="19656" xr:uid="{9C460F89-9A4A-413B-88B7-7AD7DFB7127F}"/>
    <cellStyle name="Saída 7 4 2 3 2 3" xfId="19657" xr:uid="{5BA9CBF6-7ED3-402E-A81F-534B77FE0661}"/>
    <cellStyle name="Saída 7 4 2 3 3" xfId="19658" xr:uid="{C1E05E25-B35B-45AC-B5A4-76546760DC60}"/>
    <cellStyle name="Saída 7 4 2 3 4" xfId="19659" xr:uid="{5CC02B1F-8613-4663-84C0-9D70BAAC7451}"/>
    <cellStyle name="Saída 7 4 2 4" xfId="19660" xr:uid="{BAB94B77-713E-4CE7-87ED-C08E24CBF3CC}"/>
    <cellStyle name="Saída 7 4 2 4 2" xfId="19661" xr:uid="{997D6DA6-6D29-4925-8E11-72FF2425FC2F}"/>
    <cellStyle name="Saída 7 4 2 4 2 2" xfId="19662" xr:uid="{7B81CB56-C7EF-4EAE-95C1-FD8ABF8A6601}"/>
    <cellStyle name="Saída 7 4 2 4 2 3" xfId="19663" xr:uid="{DB43C270-DC99-45A2-9FA1-E479BC776B61}"/>
    <cellStyle name="Saída 7 4 2 4 3" xfId="19664" xr:uid="{8E3DE4B5-6C5D-4B74-9D1E-A4B14F73C6B8}"/>
    <cellStyle name="Saída 7 4 2 4 4" xfId="19665" xr:uid="{66D292C9-7B94-4500-B2AA-96E31A64B86C}"/>
    <cellStyle name="Saída 7 4 2 5" xfId="19666" xr:uid="{5C6186AE-3ABA-4B88-BE9E-103EC658AD87}"/>
    <cellStyle name="Saída 7 4 2 6" xfId="19667" xr:uid="{02670954-9A66-48EE-BEE5-C4EE1DBE3EA0}"/>
    <cellStyle name="Saída 7 4 3" xfId="19668" xr:uid="{5CDE9AE3-B39F-42E9-84D9-E4CE05E81C39}"/>
    <cellStyle name="Saída 7 4 3 2" xfId="19669" xr:uid="{DC9A7CD1-82D3-42E1-9296-B01E1E604884}"/>
    <cellStyle name="Saída 7 4 3 2 2" xfId="19670" xr:uid="{18BA36B3-ECB8-4AEA-9B6B-31B67622631D}"/>
    <cellStyle name="Saída 7 4 3 2 2 2" xfId="19671" xr:uid="{BA1C57BC-1392-4B63-8013-558070E877F2}"/>
    <cellStyle name="Saída 7 4 3 2 2 3" xfId="19672" xr:uid="{24317DD9-27F0-4B61-9C35-B1EAD249565D}"/>
    <cellStyle name="Saída 7 4 3 2 3" xfId="19673" xr:uid="{11E444CF-73FC-44AF-8A86-089A2FDD0EC0}"/>
    <cellStyle name="Saída 7 4 3 2 4" xfId="19674" xr:uid="{DE3B1CF6-9876-4E9D-9EEF-441B341B37AB}"/>
    <cellStyle name="Saída 7 4 3 3" xfId="19675" xr:uid="{D38CA890-F198-4CE9-A9C9-EAC4E99C4F4A}"/>
    <cellStyle name="Saída 7 4 3 3 2" xfId="19676" xr:uid="{3B49FC95-9F1D-4E53-9B58-262178F09072}"/>
    <cellStyle name="Saída 7 4 3 3 2 2" xfId="19677" xr:uid="{6A3D9E67-BD85-4C5E-A2B8-1EAAE7921BFC}"/>
    <cellStyle name="Saída 7 4 3 3 2 3" xfId="19678" xr:uid="{EA2209F4-69E4-445F-AA27-4E975DE9A44F}"/>
    <cellStyle name="Saída 7 4 3 3 3" xfId="19679" xr:uid="{5C449934-CEA2-4751-8533-9B9CF31B3EA8}"/>
    <cellStyle name="Saída 7 4 3 3 4" xfId="19680" xr:uid="{2E51EE40-6B5B-41DD-8F3F-93DA15464224}"/>
    <cellStyle name="Saída 7 4 3 4" xfId="19681" xr:uid="{3038E498-1673-4CA3-AEA3-5A5A97233451}"/>
    <cellStyle name="Saída 7 4 3 5" xfId="19682" xr:uid="{B341E3F4-382B-4C9B-B86F-0233C736BDB7}"/>
    <cellStyle name="Saída 7 4 4" xfId="19683" xr:uid="{75977BBB-0F93-4614-B98B-1554C2DC3B78}"/>
    <cellStyle name="Saída 7 4 4 2" xfId="19684" xr:uid="{199B4303-5A3E-4321-87AC-1C7387205479}"/>
    <cellStyle name="Saída 7 4 4 2 2" xfId="19685" xr:uid="{B33439B2-E844-4F98-A811-86EA1CF35898}"/>
    <cellStyle name="Saída 7 4 4 2 3" xfId="19686" xr:uid="{1188FF91-C4E2-4A18-80D5-E0B8F42C3222}"/>
    <cellStyle name="Saída 7 4 4 3" xfId="19687" xr:uid="{01FF8127-9E68-4211-A195-8D8FFD3CD3E2}"/>
    <cellStyle name="Saída 7 4 4 4" xfId="19688" xr:uid="{9A9741CE-ECA5-4032-90E3-0641A423CF49}"/>
    <cellStyle name="Saída 7 4 5" xfId="19689" xr:uid="{15037D25-6445-43F2-9357-F12900600AA0}"/>
    <cellStyle name="Saída 7 4 5 2" xfId="19690" xr:uid="{0BCE51DE-6F80-4F5C-869F-D4151AC056E6}"/>
    <cellStyle name="Saída 7 4 5 2 2" xfId="19691" xr:uid="{6D96C734-1492-451B-B322-7E8EDBFC6F17}"/>
    <cellStyle name="Saída 7 4 5 2 3" xfId="19692" xr:uid="{B24FB7B3-271A-490E-A73B-4934CC915994}"/>
    <cellStyle name="Saída 7 4 5 3" xfId="19693" xr:uid="{7B99F917-CCB2-4E62-90DC-79C74391EF77}"/>
    <cellStyle name="Saída 7 4 5 4" xfId="19694" xr:uid="{61B5229F-EAD9-4F53-BB0A-F1B60C1F9D0C}"/>
    <cellStyle name="Saída 7 4 6" xfId="19695" xr:uid="{655BCA4B-C6E3-44F8-8B0F-E928E15B384D}"/>
    <cellStyle name="Saída 7 4 7" xfId="19696" xr:uid="{6BD68F82-90D2-45A7-9CB4-37A79BEBAD48}"/>
    <cellStyle name="Saída 7 5" xfId="19697" xr:uid="{7FE2D174-5DD6-46E4-9517-59B417F26D41}"/>
    <cellStyle name="Saída 7 5 2" xfId="19698" xr:uid="{C6C73DB7-9729-464D-832D-59C953F1359A}"/>
    <cellStyle name="Saída 7 5 2 2" xfId="19699" xr:uid="{7817201A-0DF2-4D82-B2A8-ACF0EDB31684}"/>
    <cellStyle name="Saída 7 5 2 2 2" xfId="19700" xr:uid="{9A182F86-C614-43C7-8AF0-258DDC6A8B40}"/>
    <cellStyle name="Saída 7 5 2 2 2 2" xfId="19701" xr:uid="{B5FE75A7-4D6D-44BF-B11B-FF8F59D22B97}"/>
    <cellStyle name="Saída 7 5 2 2 2 3" xfId="19702" xr:uid="{B5D324DA-481B-4220-911C-34FB0073B78D}"/>
    <cellStyle name="Saída 7 5 2 2 3" xfId="19703" xr:uid="{3C582BC0-95CB-48CC-BA9D-E8D9A6F9D5FE}"/>
    <cellStyle name="Saída 7 5 2 2 4" xfId="19704" xr:uid="{22BFD43C-C185-447D-A9A7-2E5A0A601903}"/>
    <cellStyle name="Saída 7 5 2 3" xfId="19705" xr:uid="{524610BF-7F4F-4348-9517-5B6439B16F5D}"/>
    <cellStyle name="Saída 7 5 2 3 2" xfId="19706" xr:uid="{B414FE98-0BB3-4DBE-B832-B6C78EF07394}"/>
    <cellStyle name="Saída 7 5 2 3 2 2" xfId="19707" xr:uid="{8B47B17A-37B3-4D9B-98ED-C8EB011FBF1B}"/>
    <cellStyle name="Saída 7 5 2 3 2 3" xfId="19708" xr:uid="{42A0E8A2-C5B2-4382-8AE8-0E5E0FB49F93}"/>
    <cellStyle name="Saída 7 5 2 3 3" xfId="19709" xr:uid="{0A92DBC9-ADE4-4BC4-A79C-2868FD398A9E}"/>
    <cellStyle name="Saída 7 5 2 3 4" xfId="19710" xr:uid="{2756B0F0-5342-4982-844B-71C92A95074E}"/>
    <cellStyle name="Saída 7 5 2 4" xfId="19711" xr:uid="{82883394-2FC8-4531-B39C-0B9501D85966}"/>
    <cellStyle name="Saída 7 5 2 5" xfId="19712" xr:uid="{097421DB-7349-4721-97D7-FCC73DC9A051}"/>
    <cellStyle name="Saída 7 5 3" xfId="19713" xr:uid="{E39D43FE-3A9D-4057-B8AA-6A06E2B5D4B1}"/>
    <cellStyle name="Saída 7 5 3 2" xfId="19714" xr:uid="{943D4F3E-F46D-4098-86DD-3FFD45D0BD0F}"/>
    <cellStyle name="Saída 7 5 3 2 2" xfId="19715" xr:uid="{C27AD450-97D9-4D37-A5BE-DB40EDA81059}"/>
    <cellStyle name="Saída 7 5 3 2 3" xfId="19716" xr:uid="{072BC234-3671-4AAB-A156-8926AF4ABF2A}"/>
    <cellStyle name="Saída 7 5 3 3" xfId="19717" xr:uid="{4EC0EBFB-D7AE-4E09-8A36-30B3B0E17642}"/>
    <cellStyle name="Saída 7 5 3 4" xfId="19718" xr:uid="{D3D2CA03-CF14-433B-95F8-FA8F10BC8B22}"/>
    <cellStyle name="Saída 7 5 4" xfId="19719" xr:uid="{EDB175C1-BF4F-470C-932F-6507BD4CF21E}"/>
    <cellStyle name="Saída 7 5 4 2" xfId="19720" xr:uid="{FCB7307F-10C8-42B4-9C62-A842A4CC7C4B}"/>
    <cellStyle name="Saída 7 5 4 2 2" xfId="19721" xr:uid="{78AD8A5A-C500-43AC-9059-8D7FA2BDBB2E}"/>
    <cellStyle name="Saída 7 5 4 2 3" xfId="19722" xr:uid="{5862FBB9-BA03-4734-A8FC-CF6BE849B460}"/>
    <cellStyle name="Saída 7 5 4 3" xfId="19723" xr:uid="{23177768-2F61-48CA-AA50-C4935840068E}"/>
    <cellStyle name="Saída 7 5 4 4" xfId="19724" xr:uid="{AB1A7110-54B4-4B7A-8C12-882D813D67EA}"/>
    <cellStyle name="Saída 7 5 5" xfId="19725" xr:uid="{5EE2695C-0A71-41D2-A264-09694A3E7135}"/>
    <cellStyle name="Saída 7 5 6" xfId="19726" xr:uid="{DE61EE22-437C-4C49-8F5F-134441EA1AAA}"/>
    <cellStyle name="Saída 7 6" xfId="19727" xr:uid="{71CDD9C4-6256-4DA3-BE4B-001D660138A8}"/>
    <cellStyle name="Saída 7 6 2" xfId="19728" xr:uid="{8A475AF9-3E39-444B-8F8F-CA46B1006D68}"/>
    <cellStyle name="Saída 7 6 2 2" xfId="19729" xr:uid="{642F66FE-0053-418B-BDFD-1ABCB55F7EA7}"/>
    <cellStyle name="Saída 7 6 2 2 2" xfId="19730" xr:uid="{70DBA619-F956-4874-A129-B1D80376439F}"/>
    <cellStyle name="Saída 7 6 2 2 3" xfId="19731" xr:uid="{E557BD45-A852-47CA-AD81-BD1693B8AD36}"/>
    <cellStyle name="Saída 7 6 2 3" xfId="19732" xr:uid="{18103AE4-9E47-48C1-BF5C-E4DFFB54AE33}"/>
    <cellStyle name="Saída 7 6 2 4" xfId="19733" xr:uid="{D4949727-02E7-431E-81CE-6C5681AE19C0}"/>
    <cellStyle name="Saída 7 6 3" xfId="19734" xr:uid="{31A85C8E-DEE6-462B-9F0A-8175912A5132}"/>
    <cellStyle name="Saída 7 6 3 2" xfId="19735" xr:uid="{07A2CA9C-C0A8-4EDC-93D1-EFA8226F9EBD}"/>
    <cellStyle name="Saída 7 6 3 2 2" xfId="19736" xr:uid="{C3C02747-653E-4E9F-B013-AE32E98163DD}"/>
    <cellStyle name="Saída 7 6 3 2 3" xfId="19737" xr:uid="{5C011F5B-6C04-42E0-BB8B-E25E3D234474}"/>
    <cellStyle name="Saída 7 6 3 3" xfId="19738" xr:uid="{36197B4B-FB67-4C67-9801-99ED39A77AB6}"/>
    <cellStyle name="Saída 7 6 3 4" xfId="19739" xr:uid="{F024BE0F-7AB0-41C4-9859-79D6EF4183FB}"/>
    <cellStyle name="Saída 7 6 4" xfId="19740" xr:uid="{E5E1ABFF-8FF5-48B8-AC36-7372B0B3C47D}"/>
    <cellStyle name="Saída 7 6 5" xfId="19741" xr:uid="{D70C3B75-AC5A-46E1-8D63-6B2E7FE1F48F}"/>
    <cellStyle name="Saída 7 7" xfId="19742" xr:uid="{2E3F1EB8-4AEB-4031-9C3A-C8EEC1B4BFB1}"/>
    <cellStyle name="Saída 7 7 2" xfId="19743" xr:uid="{570F0FDD-9574-4C52-B06D-09F2159B141E}"/>
    <cellStyle name="Saída 7 7 2 2" xfId="19744" xr:uid="{B1047B05-FE9D-4F25-9A3E-53D17EDC1376}"/>
    <cellStyle name="Saída 7 7 2 3" xfId="19745" xr:uid="{ACB55818-3852-45EF-9495-11CAB75C57F0}"/>
    <cellStyle name="Saída 7 7 3" xfId="19746" xr:uid="{DBFCAE70-76F6-427A-BE5F-1665BD4DE325}"/>
    <cellStyle name="Saída 7 7 4" xfId="19747" xr:uid="{E25EBCBE-8A9B-44AB-92EA-62C553FD7B88}"/>
    <cellStyle name="Saída 7 8" xfId="19748" xr:uid="{EA3EC0C5-C982-4807-A858-208B2FC3944B}"/>
    <cellStyle name="Saída 7 8 2" xfId="19749" xr:uid="{D2C370CA-54AA-401B-BC54-492D0E52FAB4}"/>
    <cellStyle name="Saída 7 8 2 2" xfId="19750" xr:uid="{A845E4DF-3CC4-4DD8-A642-A20C00669292}"/>
    <cellStyle name="Saída 7 8 2 3" xfId="19751" xr:uid="{70961200-03B4-46BB-BE99-47EBD2777E8C}"/>
    <cellStyle name="Saída 7 8 3" xfId="19752" xr:uid="{E8F193DA-8848-473F-8467-F53B5401145B}"/>
    <cellStyle name="Saída 7 8 4" xfId="19753" xr:uid="{38E855F8-BCDA-4429-86F8-1957E9906100}"/>
    <cellStyle name="Saída 7 9" xfId="19754" xr:uid="{1BE93650-B8F5-4D7B-828C-F0400873B2D5}"/>
    <cellStyle name="Saída 8" xfId="19755" xr:uid="{F7F8B284-4A9D-41E6-8E91-C44EF9930FD3}"/>
    <cellStyle name="Saída 8 2" xfId="19756" xr:uid="{B74D399C-CE47-443A-9767-218F881A1535}"/>
    <cellStyle name="Saída 8 2 2" xfId="19757" xr:uid="{956EBF66-645F-4C49-9156-1FAB87876B48}"/>
    <cellStyle name="Saída 8 2 2 2" xfId="19758" xr:uid="{5C1300CB-8423-40F3-B9B7-3CE9A80B870C}"/>
    <cellStyle name="Saída 8 2 2 2 2" xfId="19759" xr:uid="{076E6504-4D2D-42A3-B815-08C64DCB447E}"/>
    <cellStyle name="Saída 8 2 2 2 2 2" xfId="19760" xr:uid="{0DD4629C-ACB9-40C8-A0ED-C1A2826EBB7B}"/>
    <cellStyle name="Saída 8 2 2 2 2 2 2" xfId="19761" xr:uid="{A34CD8F5-1630-45C3-93E9-BD8A6EB75AD6}"/>
    <cellStyle name="Saída 8 2 2 2 2 2 2 2" xfId="19762" xr:uid="{68B0643C-C2A5-4A5C-8E4D-328FC4D6F7E6}"/>
    <cellStyle name="Saída 8 2 2 2 2 2 2 3" xfId="19763" xr:uid="{93B0A810-B6C4-4341-A51D-7FF333ADA377}"/>
    <cellStyle name="Saída 8 2 2 2 2 2 3" xfId="19764" xr:uid="{1C55DA20-A8EB-4C28-89B7-6B89CADFF922}"/>
    <cellStyle name="Saída 8 2 2 2 2 2 4" xfId="19765" xr:uid="{D42F2623-2C73-47C7-A483-EBA14FAE29B9}"/>
    <cellStyle name="Saída 8 2 2 2 2 3" xfId="19766" xr:uid="{D9E5F3CC-A1B9-4358-A82C-610844A7A57B}"/>
    <cellStyle name="Saída 8 2 2 2 2 3 2" xfId="19767" xr:uid="{0575A42E-D7CF-40F2-A1C0-5501BA552D34}"/>
    <cellStyle name="Saída 8 2 2 2 2 3 2 2" xfId="19768" xr:uid="{113470FD-D3AB-4DE8-A027-62EEA3FF6170}"/>
    <cellStyle name="Saída 8 2 2 2 2 3 2 3" xfId="19769" xr:uid="{8805D558-6468-45C8-A212-FD042DDB0472}"/>
    <cellStyle name="Saída 8 2 2 2 2 3 3" xfId="19770" xr:uid="{1995C4E5-760E-4AC8-9E02-775189DEE610}"/>
    <cellStyle name="Saída 8 2 2 2 2 3 4" xfId="19771" xr:uid="{08758269-AC96-4C6F-86F4-262CA4DC9737}"/>
    <cellStyle name="Saída 8 2 2 2 2 4" xfId="19772" xr:uid="{FE59BF6B-C064-4299-94A5-3BCFCF935788}"/>
    <cellStyle name="Saída 8 2 2 2 2 5" xfId="19773" xr:uid="{5D0C7297-55E8-4760-BEC5-C6585048BD33}"/>
    <cellStyle name="Saída 8 2 2 2 3" xfId="19774" xr:uid="{520213B9-657A-4280-A58C-FF4D11C6F7EE}"/>
    <cellStyle name="Saída 8 2 2 2 3 2" xfId="19775" xr:uid="{01DDC7A4-FB62-4D56-B27A-5D1C8BAEC0F7}"/>
    <cellStyle name="Saída 8 2 2 2 3 2 2" xfId="19776" xr:uid="{9A28C011-273F-4DAF-AB3E-B6ED3B9723F0}"/>
    <cellStyle name="Saída 8 2 2 2 3 2 3" xfId="19777" xr:uid="{84FD18F4-EB00-4A34-B772-0882B9643C2E}"/>
    <cellStyle name="Saída 8 2 2 2 3 3" xfId="19778" xr:uid="{98011567-B9DE-4273-95DB-4E9F7B3889D1}"/>
    <cellStyle name="Saída 8 2 2 2 3 4" xfId="19779" xr:uid="{11CF07B0-6213-4E8E-B67B-EC3F8E0EE73D}"/>
    <cellStyle name="Saída 8 2 2 2 4" xfId="19780" xr:uid="{B9F480E9-60CC-433C-A5E6-B68CE3AC18C9}"/>
    <cellStyle name="Saída 8 2 2 2 4 2" xfId="19781" xr:uid="{7DC8AA2C-157C-4E4D-A08A-A95573F90869}"/>
    <cellStyle name="Saída 8 2 2 2 4 2 2" xfId="19782" xr:uid="{D4A53321-60D3-4DE7-89FC-87557C644EAC}"/>
    <cellStyle name="Saída 8 2 2 2 4 2 3" xfId="19783" xr:uid="{6BECD2FA-27EF-48B9-BBF8-C52FFD0A7AB6}"/>
    <cellStyle name="Saída 8 2 2 2 4 3" xfId="19784" xr:uid="{E0F634C8-4350-448D-9314-576C2388263E}"/>
    <cellStyle name="Saída 8 2 2 2 4 4" xfId="19785" xr:uid="{B0215CDD-1153-416E-B488-836833F1CE9C}"/>
    <cellStyle name="Saída 8 2 2 2 5" xfId="19786" xr:uid="{0ACBCC9D-9275-4FF8-8C34-0CBAA8D77EFA}"/>
    <cellStyle name="Saída 8 2 2 2 6" xfId="19787" xr:uid="{D3CD4DBC-3B37-4122-BEA1-8D689547F04D}"/>
    <cellStyle name="Saída 8 2 2 3" xfId="19788" xr:uid="{DB7ADCD1-026B-490F-A9EB-6C125DD9176A}"/>
    <cellStyle name="Saída 8 2 2 3 2" xfId="19789" xr:uid="{77AAAA48-5F62-47CF-B98E-B541C80FDA79}"/>
    <cellStyle name="Saída 8 2 2 3 2 2" xfId="19790" xr:uid="{42BFDDC4-BC11-406B-8661-EEA362E13148}"/>
    <cellStyle name="Saída 8 2 2 3 2 2 2" xfId="19791" xr:uid="{74A84EC5-6F65-4B1D-9D3D-41F59BC63DB9}"/>
    <cellStyle name="Saída 8 2 2 3 2 2 3" xfId="19792" xr:uid="{4C6D031A-5435-474C-8513-BE2F17ED4F39}"/>
    <cellStyle name="Saída 8 2 2 3 2 3" xfId="19793" xr:uid="{323D9DEF-8CB0-4D48-B2F1-DAC53FF07A80}"/>
    <cellStyle name="Saída 8 2 2 3 2 4" xfId="19794" xr:uid="{1B9A5260-6F4F-4AE7-A136-8E31E5B4AF0A}"/>
    <cellStyle name="Saída 8 2 2 3 3" xfId="19795" xr:uid="{4895CBDE-B506-4173-84B1-A45B35E50008}"/>
    <cellStyle name="Saída 8 2 2 3 3 2" xfId="19796" xr:uid="{8A0BC2CF-F0AC-49CB-8DAB-0A08418FB68D}"/>
    <cellStyle name="Saída 8 2 2 3 3 2 2" xfId="19797" xr:uid="{8E33F696-CAE9-4C8D-92FC-90DA1B2C2713}"/>
    <cellStyle name="Saída 8 2 2 3 3 2 3" xfId="19798" xr:uid="{A8EBEBF7-0FCF-4D7F-9F6E-5752E2E8B0FF}"/>
    <cellStyle name="Saída 8 2 2 3 3 3" xfId="19799" xr:uid="{41238224-79CB-4333-BA65-13B7F1FAA41F}"/>
    <cellStyle name="Saída 8 2 2 3 3 4" xfId="19800" xr:uid="{E1A8BBC6-5737-4096-918D-9DED242EC383}"/>
    <cellStyle name="Saída 8 2 2 3 4" xfId="19801" xr:uid="{1033E569-B331-42E3-AC97-A00350F55D95}"/>
    <cellStyle name="Saída 8 2 2 3 5" xfId="19802" xr:uid="{9D0B2F31-8321-4B69-A8BA-C038B77168FB}"/>
    <cellStyle name="Saída 8 2 2 4" xfId="19803" xr:uid="{A50DB2AE-2D7F-47B7-83CA-78566D137638}"/>
    <cellStyle name="Saída 8 2 2 4 2" xfId="19804" xr:uid="{65903305-691D-46A5-A096-370721650E26}"/>
    <cellStyle name="Saída 8 2 2 4 2 2" xfId="19805" xr:uid="{CE97D142-29CB-49E7-A049-1822E203C259}"/>
    <cellStyle name="Saída 8 2 2 4 2 3" xfId="19806" xr:uid="{AF64E522-7675-4168-B5EB-E5CC9EE25101}"/>
    <cellStyle name="Saída 8 2 2 4 3" xfId="19807" xr:uid="{586E41EE-5BAA-4343-9364-6638350F1918}"/>
    <cellStyle name="Saída 8 2 2 4 4" xfId="19808" xr:uid="{44705BFC-AC5F-4C53-A057-D0864B466F50}"/>
    <cellStyle name="Saída 8 2 2 5" xfId="19809" xr:uid="{808A2AA9-B8FC-4A49-8623-EA245B331D43}"/>
    <cellStyle name="Saída 8 2 2 5 2" xfId="19810" xr:uid="{A8FA0C3F-1270-483B-8DBC-E5A2A517B99F}"/>
    <cellStyle name="Saída 8 2 2 5 2 2" xfId="19811" xr:uid="{4132D086-05F1-410B-AE56-A191DD53ED1D}"/>
    <cellStyle name="Saída 8 2 2 5 2 3" xfId="19812" xr:uid="{2459F00C-FB1B-4668-9991-A301883690AF}"/>
    <cellStyle name="Saída 8 2 2 5 3" xfId="19813" xr:uid="{BF1165BB-6193-40E9-B7B6-B3BCEBF89965}"/>
    <cellStyle name="Saída 8 2 2 5 4" xfId="19814" xr:uid="{CE840B6C-961A-4AA5-9254-7CC079C46118}"/>
    <cellStyle name="Saída 8 2 2 6" xfId="19815" xr:uid="{CC2FE345-58F3-46EC-8452-6F526902C1C1}"/>
    <cellStyle name="Saída 8 2 2 7" xfId="19816" xr:uid="{1B70F15B-D432-491E-9A48-FA84ED997CAC}"/>
    <cellStyle name="Saída 8 2 3" xfId="19817" xr:uid="{972B20AF-C2FA-40A7-BD13-C85B90786956}"/>
    <cellStyle name="Saída 8 2 3 2" xfId="19818" xr:uid="{2C3D5246-6DC7-4110-B300-46E200817698}"/>
    <cellStyle name="Saída 8 2 3 2 2" xfId="19819" xr:uid="{6B03907E-733D-4E54-94A2-C7F25F8BCC42}"/>
    <cellStyle name="Saída 8 2 3 2 2 2" xfId="19820" xr:uid="{DDEB8D10-0553-4711-BF36-5D84A3FDDC3D}"/>
    <cellStyle name="Saída 8 2 3 2 2 2 2" xfId="19821" xr:uid="{195D659B-C512-408E-AFCF-DAF5E91957A9}"/>
    <cellStyle name="Saída 8 2 3 2 2 2 3" xfId="19822" xr:uid="{8E49221E-5EB6-48D1-8C0C-2EE2ED107136}"/>
    <cellStyle name="Saída 8 2 3 2 2 3" xfId="19823" xr:uid="{C17AAD80-D874-473C-AC33-90EA65D9B3E7}"/>
    <cellStyle name="Saída 8 2 3 2 2 4" xfId="19824" xr:uid="{AFFA2626-BEDD-4AA9-A13B-3AF915778B0B}"/>
    <cellStyle name="Saída 8 2 3 2 3" xfId="19825" xr:uid="{1C58B859-E6A5-4881-BFD1-45A61D473123}"/>
    <cellStyle name="Saída 8 2 3 2 3 2" xfId="19826" xr:uid="{750C9DC8-FB4C-4DA5-8C74-A9E77E357800}"/>
    <cellStyle name="Saída 8 2 3 2 3 2 2" xfId="19827" xr:uid="{1C38D7AE-1EB7-497A-B198-4EB8F0454FF3}"/>
    <cellStyle name="Saída 8 2 3 2 3 2 3" xfId="19828" xr:uid="{F228A233-2A2B-4600-A80E-926E926E84FA}"/>
    <cellStyle name="Saída 8 2 3 2 3 3" xfId="19829" xr:uid="{13D1565A-3FB4-4663-ABF0-DA9F7B148821}"/>
    <cellStyle name="Saída 8 2 3 2 3 4" xfId="19830" xr:uid="{11A5451F-6E03-4457-8690-E854FFB25168}"/>
    <cellStyle name="Saída 8 2 3 2 4" xfId="19831" xr:uid="{BE9A8F73-5662-492A-B8F9-D2F6D978D3E2}"/>
    <cellStyle name="Saída 8 2 3 2 5" xfId="19832" xr:uid="{A1A1DCD1-9C22-447A-9A0E-AA05A97FB97B}"/>
    <cellStyle name="Saída 8 2 3 3" xfId="19833" xr:uid="{CCCEB5CD-EC4C-4292-B2FB-A482459A6506}"/>
    <cellStyle name="Saída 8 2 3 3 2" xfId="19834" xr:uid="{D8FA84F9-811B-4906-8955-D9EA9554BFB9}"/>
    <cellStyle name="Saída 8 2 3 3 2 2" xfId="19835" xr:uid="{898C43FC-092F-4AD9-90A0-D858FBFCA5D8}"/>
    <cellStyle name="Saída 8 2 3 3 2 3" xfId="19836" xr:uid="{24DFC9B9-1D24-440D-AF20-353833A355FC}"/>
    <cellStyle name="Saída 8 2 3 3 3" xfId="19837" xr:uid="{C528C74E-8C4D-454B-9E51-A00CAF337151}"/>
    <cellStyle name="Saída 8 2 3 3 4" xfId="19838" xr:uid="{7C0C65F9-C2AE-4435-868F-867E47F792EC}"/>
    <cellStyle name="Saída 8 2 3 4" xfId="19839" xr:uid="{C97E91DD-582F-4EEC-A86B-F194DD28446F}"/>
    <cellStyle name="Saída 8 2 3 4 2" xfId="19840" xr:uid="{E8FB7804-1915-48FE-B612-F4923875B38C}"/>
    <cellStyle name="Saída 8 2 3 4 2 2" xfId="19841" xr:uid="{7F809677-28EA-4BB0-9BEB-005F8A7905A8}"/>
    <cellStyle name="Saída 8 2 3 4 2 3" xfId="19842" xr:uid="{E5CF6A89-61E3-44F5-A6EC-3F503A917450}"/>
    <cellStyle name="Saída 8 2 3 4 3" xfId="19843" xr:uid="{3E58F019-6B30-44D7-9208-AF2FE9A3645A}"/>
    <cellStyle name="Saída 8 2 3 4 4" xfId="19844" xr:uid="{BC585DCD-E698-4187-AAE1-47CD06A1EA23}"/>
    <cellStyle name="Saída 8 2 3 5" xfId="19845" xr:uid="{54B2F8BF-8EE3-4B92-A727-5201AD63CFA4}"/>
    <cellStyle name="Saída 8 2 3 6" xfId="19846" xr:uid="{EB35E5E9-ECE8-4CA4-B771-D120E7FC00F0}"/>
    <cellStyle name="Saída 8 2 4" xfId="19847" xr:uid="{C30F02BC-8646-4F4C-AF56-4EB47A2EC10F}"/>
    <cellStyle name="Saída 8 2 4 2" xfId="19848" xr:uid="{8065CCD3-1EA4-4EA1-A12F-90F11BEB58CC}"/>
    <cellStyle name="Saída 8 2 4 2 2" xfId="19849" xr:uid="{7309F2FA-ACE9-426B-94B4-9BB26B165876}"/>
    <cellStyle name="Saída 8 2 4 2 2 2" xfId="19850" xr:uid="{7DAA8CE5-D39B-4933-94A4-271487140B66}"/>
    <cellStyle name="Saída 8 2 4 2 2 3" xfId="19851" xr:uid="{821F2EED-D990-4C13-95E6-BD503C53A8B7}"/>
    <cellStyle name="Saída 8 2 4 2 3" xfId="19852" xr:uid="{54A30AEF-4677-48F5-BAC5-8F010D796FBC}"/>
    <cellStyle name="Saída 8 2 4 2 4" xfId="19853" xr:uid="{02275943-CD0E-4116-8306-6954CC144560}"/>
    <cellStyle name="Saída 8 2 4 3" xfId="19854" xr:uid="{61CBEDC1-D74C-41EE-9838-5B81E1ED6703}"/>
    <cellStyle name="Saída 8 2 4 3 2" xfId="19855" xr:uid="{824E103E-6511-424E-A711-B941EA0ADF3F}"/>
    <cellStyle name="Saída 8 2 4 3 2 2" xfId="19856" xr:uid="{1288396A-29C9-4078-969D-A348A1889E3D}"/>
    <cellStyle name="Saída 8 2 4 3 2 3" xfId="19857" xr:uid="{683E9C58-86BA-427A-B067-872772A60027}"/>
    <cellStyle name="Saída 8 2 4 3 3" xfId="19858" xr:uid="{58A5E72D-27F9-4776-A0CE-CB040DC89824}"/>
    <cellStyle name="Saída 8 2 4 3 4" xfId="19859" xr:uid="{7D5ABA62-03A6-4779-A8B2-0E5869D98BDC}"/>
    <cellStyle name="Saída 8 2 4 4" xfId="19860" xr:uid="{C41B1ACE-6EA3-4151-B5B7-F48636F2AA73}"/>
    <cellStyle name="Saída 8 2 4 5" xfId="19861" xr:uid="{03645B0D-F763-4B41-9E7D-E361B9EFC8B9}"/>
    <cellStyle name="Saída 8 2 5" xfId="19862" xr:uid="{5BEB6DD9-F2A7-41A3-95BE-90AB5A6F1303}"/>
    <cellStyle name="Saída 8 2 5 2" xfId="19863" xr:uid="{05C350FD-310A-45B8-915C-01A44BFB937B}"/>
    <cellStyle name="Saída 8 2 5 2 2" xfId="19864" xr:uid="{51560B77-C92A-466C-80AE-AB168CC6B324}"/>
    <cellStyle name="Saída 8 2 5 2 3" xfId="19865" xr:uid="{964C4E20-A290-4766-8B93-63ED0699DF31}"/>
    <cellStyle name="Saída 8 2 5 3" xfId="19866" xr:uid="{80490FD8-1050-474E-9800-BAB16133EE97}"/>
    <cellStyle name="Saída 8 2 5 4" xfId="19867" xr:uid="{099D0ACD-BCB4-49B5-BDE1-A81CC88594BA}"/>
    <cellStyle name="Saída 8 2 6" xfId="19868" xr:uid="{67D5BB08-6F89-4AE7-8089-17DF3AC2040C}"/>
    <cellStyle name="Saída 8 2 6 2" xfId="19869" xr:uid="{4B642F5D-308F-48D6-A876-94ACAF744581}"/>
    <cellStyle name="Saída 8 2 6 2 2" xfId="19870" xr:uid="{3A5EEC33-027D-418C-A24B-FCD120A53951}"/>
    <cellStyle name="Saída 8 2 6 2 3" xfId="19871" xr:uid="{B230317F-E255-4C5D-8516-0D7F6A8054B5}"/>
    <cellStyle name="Saída 8 2 6 3" xfId="19872" xr:uid="{EB4BD434-82A8-4011-8AB6-3886AA7F3B41}"/>
    <cellStyle name="Saída 8 2 6 4" xfId="19873" xr:uid="{FC36E95A-3A30-47AB-9F77-E193D78C80DF}"/>
    <cellStyle name="Saída 8 2 7" xfId="19874" xr:uid="{B06D279E-1BFB-436D-9F87-6E13A078C1EF}"/>
    <cellStyle name="Saída 8 2 8" xfId="19875" xr:uid="{A8AB643F-D0E4-44C9-9CC1-FE483122CA7C}"/>
    <cellStyle name="Saída 8 3" xfId="19876" xr:uid="{EFF832EE-EB0D-47BA-A0AB-F70A37061A89}"/>
    <cellStyle name="Saída 8 3 2" xfId="19877" xr:uid="{18B69625-A7A2-4A21-BABB-A71BFCAE6849}"/>
    <cellStyle name="Saída 8 3 2 2" xfId="19878" xr:uid="{16520F9B-E13A-46D3-9A85-7B690A0DD737}"/>
    <cellStyle name="Saída 8 3 2 2 2" xfId="19879" xr:uid="{426AD00D-AA79-4FDF-B8A1-A666F81D3FE0}"/>
    <cellStyle name="Saída 8 3 2 2 2 2" xfId="19880" xr:uid="{508CF46A-D8D4-444A-90E6-3FC0BA6C6286}"/>
    <cellStyle name="Saída 8 3 2 2 2 2 2" xfId="19881" xr:uid="{B3E1C8DE-BDFA-4D21-B90F-DB527B6B102E}"/>
    <cellStyle name="Saída 8 3 2 2 2 2 3" xfId="19882" xr:uid="{A46C6D78-AA7B-478C-A17A-937CEE427D3E}"/>
    <cellStyle name="Saída 8 3 2 2 2 3" xfId="19883" xr:uid="{2F958E8D-BB71-4516-8C59-368FAB960078}"/>
    <cellStyle name="Saída 8 3 2 2 2 4" xfId="19884" xr:uid="{330C71B0-2AFC-4079-A4D3-807EDFA76F33}"/>
    <cellStyle name="Saída 8 3 2 2 3" xfId="19885" xr:uid="{DBEF8DD6-17FF-45A3-99CA-C4AEF83B47FB}"/>
    <cellStyle name="Saída 8 3 2 2 3 2" xfId="19886" xr:uid="{0FA2CB7D-BA34-42BB-AC46-5E96926A673F}"/>
    <cellStyle name="Saída 8 3 2 2 3 2 2" xfId="19887" xr:uid="{EA1BB9A3-01AD-493A-AD26-F6A0F73A40AF}"/>
    <cellStyle name="Saída 8 3 2 2 3 2 3" xfId="19888" xr:uid="{D32765AA-B557-41E5-A7CB-F697F8D5CBD0}"/>
    <cellStyle name="Saída 8 3 2 2 3 3" xfId="19889" xr:uid="{D5001F1E-0061-46DB-BFDC-E99ED61D08AD}"/>
    <cellStyle name="Saída 8 3 2 2 3 4" xfId="19890" xr:uid="{80E23B88-A550-4042-95A1-A12B9F27320C}"/>
    <cellStyle name="Saída 8 3 2 2 4" xfId="19891" xr:uid="{16944103-199C-47EB-AD66-3043E6F74279}"/>
    <cellStyle name="Saída 8 3 2 2 5" xfId="19892" xr:uid="{E9062F3F-FA2A-42E0-A500-5C4EBAA2E578}"/>
    <cellStyle name="Saída 8 3 2 3" xfId="19893" xr:uid="{6C253C8B-5A8C-46D7-B8F3-26249A94B7BB}"/>
    <cellStyle name="Saída 8 3 2 3 2" xfId="19894" xr:uid="{3BA6CB8B-F3B8-4D6E-B987-E58B8A2D5B1C}"/>
    <cellStyle name="Saída 8 3 2 3 2 2" xfId="19895" xr:uid="{694CEB52-D9AF-4F70-9BCA-7A1456B6BE91}"/>
    <cellStyle name="Saída 8 3 2 3 2 3" xfId="19896" xr:uid="{9C6870FA-F50E-4443-B5DF-9F444C30AC1E}"/>
    <cellStyle name="Saída 8 3 2 3 3" xfId="19897" xr:uid="{A1ABC448-295D-4316-BF13-D1810FC3E5A3}"/>
    <cellStyle name="Saída 8 3 2 3 4" xfId="19898" xr:uid="{9443A2A5-435D-4854-925A-5F0A8EF3D615}"/>
    <cellStyle name="Saída 8 3 2 4" xfId="19899" xr:uid="{8745A0B9-FE92-4543-B066-7F31EBFB2662}"/>
    <cellStyle name="Saída 8 3 2 4 2" xfId="19900" xr:uid="{B78210CC-E0B8-483A-9C22-5B0FC69409C8}"/>
    <cellStyle name="Saída 8 3 2 4 2 2" xfId="19901" xr:uid="{5DB5E99D-F035-438A-B659-2989072F8161}"/>
    <cellStyle name="Saída 8 3 2 4 2 3" xfId="19902" xr:uid="{1E843CDF-3F3E-4E30-91D2-A2E2351F5337}"/>
    <cellStyle name="Saída 8 3 2 4 3" xfId="19903" xr:uid="{19BEF62C-2DC8-46D9-9A63-A9040B1E6F8A}"/>
    <cellStyle name="Saída 8 3 2 4 4" xfId="19904" xr:uid="{433BD94F-EED8-444A-B220-FFA58D6508A1}"/>
    <cellStyle name="Saída 8 3 2 5" xfId="19905" xr:uid="{322294C1-9AB1-45D5-ADF0-F2F87003D230}"/>
    <cellStyle name="Saída 8 3 2 6" xfId="19906" xr:uid="{C7AD39D0-93F4-4E96-97EF-6ECA42953FBD}"/>
    <cellStyle name="Saída 8 3 3" xfId="19907" xr:uid="{B69F6994-486B-46B9-9D58-0DA6C115AE6C}"/>
    <cellStyle name="Saída 8 3 3 2" xfId="19908" xr:uid="{3005DBE5-3DD3-42D7-ADDA-D3A9EE23106D}"/>
    <cellStyle name="Saída 8 3 3 2 2" xfId="19909" xr:uid="{D378742C-2DFA-4DFC-804F-B58BB86D75CF}"/>
    <cellStyle name="Saída 8 3 3 2 2 2" xfId="19910" xr:uid="{6FE6ED38-F8CA-4E05-A53A-8CE26B9BB230}"/>
    <cellStyle name="Saída 8 3 3 2 2 3" xfId="19911" xr:uid="{0E939870-0F9E-40F5-BB81-25A81ED4C757}"/>
    <cellStyle name="Saída 8 3 3 2 3" xfId="19912" xr:uid="{C25A4947-783F-42A8-9446-82CC9427FEDD}"/>
    <cellStyle name="Saída 8 3 3 2 4" xfId="19913" xr:uid="{89C17170-FE55-4D46-A7E9-FC8558695300}"/>
    <cellStyle name="Saída 8 3 3 3" xfId="19914" xr:uid="{77AC8F94-F402-480F-9DF9-32F2D466D493}"/>
    <cellStyle name="Saída 8 3 3 3 2" xfId="19915" xr:uid="{68045A58-1814-4361-83F6-9B7CBD099604}"/>
    <cellStyle name="Saída 8 3 3 3 2 2" xfId="19916" xr:uid="{DEB9D79E-7298-4FA8-96B0-E0920D404333}"/>
    <cellStyle name="Saída 8 3 3 3 2 3" xfId="19917" xr:uid="{923760FE-C146-4E38-B3DB-0D5A95E62DBC}"/>
    <cellStyle name="Saída 8 3 3 3 3" xfId="19918" xr:uid="{D48581F0-8ECB-41A5-8E6C-EB617C079826}"/>
    <cellStyle name="Saída 8 3 3 3 4" xfId="19919" xr:uid="{55ADBB8F-5F0A-4F05-B5C9-9E145658BCB9}"/>
    <cellStyle name="Saída 8 3 3 4" xfId="19920" xr:uid="{958DCEA7-F2A6-4BDF-B775-D5B4D7BB0819}"/>
    <cellStyle name="Saída 8 3 3 5" xfId="19921" xr:uid="{D073EBA9-5E80-42E1-976B-04FCCFA49061}"/>
    <cellStyle name="Saída 8 3 4" xfId="19922" xr:uid="{3A1F2ADB-1751-4925-9E1F-135E29E3C1DD}"/>
    <cellStyle name="Saída 8 3 4 2" xfId="19923" xr:uid="{ECA8478A-E5D1-46C4-B81E-A9871BDADEBE}"/>
    <cellStyle name="Saída 8 3 4 2 2" xfId="19924" xr:uid="{570457E6-D7B1-4636-8968-37EC56779CC9}"/>
    <cellStyle name="Saída 8 3 4 2 3" xfId="19925" xr:uid="{3BBE9C56-EEEF-4415-8077-0B11689D07DE}"/>
    <cellStyle name="Saída 8 3 4 3" xfId="19926" xr:uid="{1CC1B0CD-C192-4ED8-9CCA-5E6748AC7475}"/>
    <cellStyle name="Saída 8 3 4 4" xfId="19927" xr:uid="{70070A09-9B07-4D6C-8EFD-65D7F9CA80F4}"/>
    <cellStyle name="Saída 8 3 5" xfId="19928" xr:uid="{83963B74-E745-46C4-A42F-9C17A2C18A4E}"/>
    <cellStyle name="Saída 8 3 5 2" xfId="19929" xr:uid="{E559FCB3-3065-4858-9A0A-DE9FCDA15C7A}"/>
    <cellStyle name="Saída 8 3 5 2 2" xfId="19930" xr:uid="{42610469-A86B-4109-B77F-D0A5789027ED}"/>
    <cellStyle name="Saída 8 3 5 2 3" xfId="19931" xr:uid="{33244689-9F67-416B-94B5-3FB4BD96D660}"/>
    <cellStyle name="Saída 8 3 5 3" xfId="19932" xr:uid="{BE718E13-F8A4-4CC1-8805-307E0A6647FC}"/>
    <cellStyle name="Saída 8 3 5 4" xfId="19933" xr:uid="{3DDE9A29-A7FC-464F-85E0-B735A389DA11}"/>
    <cellStyle name="Saída 8 3 6" xfId="19934" xr:uid="{3C5FBD10-BC32-4403-A07B-C33126D8A654}"/>
    <cellStyle name="Saída 8 3 7" xfId="19935" xr:uid="{458CA044-AA9F-4D18-8691-3E62D6A9EE8D}"/>
    <cellStyle name="Saída 8 4" xfId="19936" xr:uid="{840A70E8-941B-4976-BF44-7145B92AC35B}"/>
    <cellStyle name="Saída 8 4 2" xfId="19937" xr:uid="{5E6E1D57-7D67-4615-84AF-1972494CD243}"/>
    <cellStyle name="Saída 8 4 2 2" xfId="19938" xr:uid="{3CC22511-0E8F-48A6-95CA-3C0FA8F27198}"/>
    <cellStyle name="Saída 8 4 2 2 2" xfId="19939" xr:uid="{BF356F4C-FE1E-467C-8291-6EB574A7CFF4}"/>
    <cellStyle name="Saída 8 4 2 2 2 2" xfId="19940" xr:uid="{109D2FC3-39EB-4A92-A67B-786B5E190FB7}"/>
    <cellStyle name="Saída 8 4 2 2 2 3" xfId="19941" xr:uid="{BC0F59F6-7327-4EFE-B5A6-8B6BA7CC60EC}"/>
    <cellStyle name="Saída 8 4 2 2 3" xfId="19942" xr:uid="{D35DE07E-E2FD-4F3B-B4A6-AB4326ACEDB1}"/>
    <cellStyle name="Saída 8 4 2 2 4" xfId="19943" xr:uid="{643A29E3-5791-4CF5-AEDD-FA8DD7ED0785}"/>
    <cellStyle name="Saída 8 4 2 3" xfId="19944" xr:uid="{39BC4100-EBF0-4BFC-AA3E-05DAF09D9781}"/>
    <cellStyle name="Saída 8 4 2 3 2" xfId="19945" xr:uid="{5EDA4138-FF8E-4060-AC14-C914C4AA0072}"/>
    <cellStyle name="Saída 8 4 2 3 2 2" xfId="19946" xr:uid="{72CBA1D6-F856-4B68-974A-E7B2B539DECF}"/>
    <cellStyle name="Saída 8 4 2 3 2 3" xfId="19947" xr:uid="{27D22C62-652A-4328-AFA7-3A71DEA4D15A}"/>
    <cellStyle name="Saída 8 4 2 3 3" xfId="19948" xr:uid="{7126C5FE-F12D-4475-8AFB-B2D88991A3FC}"/>
    <cellStyle name="Saída 8 4 2 3 4" xfId="19949" xr:uid="{F0B86A60-319D-47E8-B322-799216718A33}"/>
    <cellStyle name="Saída 8 4 2 4" xfId="19950" xr:uid="{9930AC7D-5ADC-4F31-A23C-7794A0015E94}"/>
    <cellStyle name="Saída 8 4 2 5" xfId="19951" xr:uid="{361F3F7E-0ED7-4EC7-9036-B9C81ABD728A}"/>
    <cellStyle name="Saída 8 4 3" xfId="19952" xr:uid="{FD0ED40A-DC49-46DD-9C0B-E74F47503B09}"/>
    <cellStyle name="Saída 8 4 3 2" xfId="19953" xr:uid="{D1E38DA0-D2DA-414D-B266-C3AD2AF8F242}"/>
    <cellStyle name="Saída 8 4 3 2 2" xfId="19954" xr:uid="{09C27FDD-C1DB-4FCB-A1DE-5F0CC256466D}"/>
    <cellStyle name="Saída 8 4 3 2 3" xfId="19955" xr:uid="{0AC1A3B9-55EF-49E3-892A-6923F9D52E8E}"/>
    <cellStyle name="Saída 8 4 3 3" xfId="19956" xr:uid="{C817B909-BA54-4AC6-B56E-093CCFF3A760}"/>
    <cellStyle name="Saída 8 4 3 4" xfId="19957" xr:uid="{7D4AE76B-A768-4832-9689-35CBD11BFF98}"/>
    <cellStyle name="Saída 8 4 4" xfId="19958" xr:uid="{257CAE43-2FAD-41AD-9A7A-58D830A4103E}"/>
    <cellStyle name="Saída 8 4 4 2" xfId="19959" xr:uid="{E8DE8F13-137F-4CD7-B168-550FBB61049C}"/>
    <cellStyle name="Saída 8 4 4 2 2" xfId="19960" xr:uid="{4A62A407-191D-4CED-A24D-8FF527ED4E91}"/>
    <cellStyle name="Saída 8 4 4 2 3" xfId="19961" xr:uid="{F529095E-C0D3-45C1-B875-DB7851220335}"/>
    <cellStyle name="Saída 8 4 4 3" xfId="19962" xr:uid="{13981FD3-D2FE-4916-BB78-35215BEAA436}"/>
    <cellStyle name="Saída 8 4 4 4" xfId="19963" xr:uid="{5A7FA98C-1B67-4EEE-9E98-AA5C325FEC7D}"/>
    <cellStyle name="Saída 8 4 5" xfId="19964" xr:uid="{8C2D1CD8-FB0D-4996-BC1A-4403CDA587E2}"/>
    <cellStyle name="Saída 8 4 6" xfId="19965" xr:uid="{9745824E-7060-48ED-ADEC-B4CEF676FA15}"/>
    <cellStyle name="Saída 8 5" xfId="19966" xr:uid="{4128A1F9-65A6-4CC9-BC1A-356A6BA01D83}"/>
    <cellStyle name="Saída 8 5 2" xfId="19967" xr:uid="{CD69B75C-D9A9-4F02-8E9B-E4B88E31AAD0}"/>
    <cellStyle name="Saída 8 5 2 2" xfId="19968" xr:uid="{9233F387-AF02-4F3A-B842-3347E8E4BD48}"/>
    <cellStyle name="Saída 8 5 2 2 2" xfId="19969" xr:uid="{207D7A31-41C2-48B6-A4EF-D33ABA6D2922}"/>
    <cellStyle name="Saída 8 5 2 2 3" xfId="19970" xr:uid="{8C23DAC8-B254-43EE-B937-71DA65361F41}"/>
    <cellStyle name="Saída 8 5 2 3" xfId="19971" xr:uid="{1C8A4C3F-BCCC-4823-9F9A-EA1D9E20B68B}"/>
    <cellStyle name="Saída 8 5 2 4" xfId="19972" xr:uid="{40D25240-2C72-46BE-BABC-9775B20B69F8}"/>
    <cellStyle name="Saída 8 5 3" xfId="19973" xr:uid="{2BD17D45-E5F2-4669-8544-B54ADAAC2926}"/>
    <cellStyle name="Saída 8 5 3 2" xfId="19974" xr:uid="{4A219F4A-6209-4276-AC23-E63F6B0544C8}"/>
    <cellStyle name="Saída 8 5 3 2 2" xfId="19975" xr:uid="{80AD1E08-E2A6-4B05-9267-AA297C9384A7}"/>
    <cellStyle name="Saída 8 5 3 2 3" xfId="19976" xr:uid="{7C08FA1C-5E7D-4545-ACB1-54920BE89D1D}"/>
    <cellStyle name="Saída 8 5 3 3" xfId="19977" xr:uid="{DDD6F59F-C7D9-4B69-9D0A-F8865F7708DD}"/>
    <cellStyle name="Saída 8 5 3 4" xfId="19978" xr:uid="{B8EEB311-34AF-43A2-908C-3D72A88F3ECD}"/>
    <cellStyle name="Saída 8 5 4" xfId="19979" xr:uid="{BD4385A4-D783-42F7-91F0-D673E242E335}"/>
    <cellStyle name="Saída 8 5 5" xfId="19980" xr:uid="{7ABF72C0-039A-4961-B8A3-8A7FCBC0F86D}"/>
    <cellStyle name="Saída 8 6" xfId="19981" xr:uid="{430C8A96-707F-4FD9-A199-C2EEDFBC09CE}"/>
    <cellStyle name="Saída 8 6 2" xfId="19982" xr:uid="{986220D2-038D-4B0F-A436-1812F827F9B9}"/>
    <cellStyle name="Saída 8 6 2 2" xfId="19983" xr:uid="{222E5C89-85E2-4CB2-BE62-E16CD5697077}"/>
    <cellStyle name="Saída 8 6 2 3" xfId="19984" xr:uid="{9098DD28-3FDD-492D-8669-F6BCD88C631B}"/>
    <cellStyle name="Saída 8 6 3" xfId="19985" xr:uid="{6A345CC4-EF18-4A4B-8E77-867A250A1C85}"/>
    <cellStyle name="Saída 8 6 4" xfId="19986" xr:uid="{0D7F60F4-5592-4FC7-9602-BD9F8014A0A9}"/>
    <cellStyle name="Saída 8 7" xfId="19987" xr:uid="{170F1AB9-EBBE-453D-9107-11A918C04211}"/>
    <cellStyle name="Saída 8 7 2" xfId="19988" xr:uid="{AB4E7C31-8D0F-4A6A-B220-F05C8A5ED092}"/>
    <cellStyle name="Saída 8 7 2 2" xfId="19989" xr:uid="{DCF42757-DA54-4A1A-80E3-149539024C87}"/>
    <cellStyle name="Saída 8 7 2 3" xfId="19990" xr:uid="{134E9983-56E4-4D26-B5CB-4383A0FBBA84}"/>
    <cellStyle name="Saída 8 7 3" xfId="19991" xr:uid="{8C1A7B55-CCB8-45E1-9915-FCA1A4BE0560}"/>
    <cellStyle name="Saída 8 7 4" xfId="19992" xr:uid="{D9A3388C-5485-4336-A289-F9F59732C6F4}"/>
    <cellStyle name="Saída 8 8" xfId="19993" xr:uid="{3ADB9C2D-8281-4CC7-B443-484A1FFDD70C}"/>
    <cellStyle name="Saída 8 9" xfId="19994" xr:uid="{3C0BC5B2-EA0A-460C-8A3F-A4035DED7ADD}"/>
    <cellStyle name="Saída 9" xfId="19995" xr:uid="{C9316643-43CF-473A-A50C-AF2E3E32AC42}"/>
    <cellStyle name="Saída 9 2" xfId="19996" xr:uid="{F27094FE-62F2-4227-B705-675E7CA71544}"/>
    <cellStyle name="Saída 9 2 2" xfId="19997" xr:uid="{8F668F63-421D-407F-A3B3-F98E3CC023DB}"/>
    <cellStyle name="Saída 9 2 2 2" xfId="19998" xr:uid="{0A0B251D-29D4-4B30-9196-6016A05F7A50}"/>
    <cellStyle name="Saída 9 2 2 2 2" xfId="19999" xr:uid="{A0890C00-F498-4F0E-BBDB-B0A8127FF864}"/>
    <cellStyle name="Saída 9 2 2 2 2 2" xfId="20000" xr:uid="{3207CF74-579C-4375-B3F7-FAB7B65504F4}"/>
    <cellStyle name="Saída 9 2 2 2 2 2 2" xfId="20001" xr:uid="{C7F86DA4-9724-402E-9D7B-BCFEFB0953B7}"/>
    <cellStyle name="Saída 9 2 2 2 2 2 2 2" xfId="20002" xr:uid="{8DDEB8C4-4880-430D-9714-1834CBAEB60C}"/>
    <cellStyle name="Saída 9 2 2 2 2 2 2 3" xfId="20003" xr:uid="{03C6EA0F-6EEB-42B2-A17C-60AC5E47B002}"/>
    <cellStyle name="Saída 9 2 2 2 2 2 3" xfId="20004" xr:uid="{15B31A73-4D1C-4278-994B-E122E2D0A7F7}"/>
    <cellStyle name="Saída 9 2 2 2 2 2 4" xfId="20005" xr:uid="{6E9244E8-3DFA-4260-A035-D45DBA51C877}"/>
    <cellStyle name="Saída 9 2 2 2 2 3" xfId="20006" xr:uid="{755327B5-3A44-4F37-B118-EFE596DECAF1}"/>
    <cellStyle name="Saída 9 2 2 2 2 3 2" xfId="20007" xr:uid="{B4B103F6-B8A2-48B0-8051-7DA6628D866B}"/>
    <cellStyle name="Saída 9 2 2 2 2 3 2 2" xfId="20008" xr:uid="{0364F42B-C7A3-4399-BA2A-A7DFD4F5F00A}"/>
    <cellStyle name="Saída 9 2 2 2 2 3 2 3" xfId="20009" xr:uid="{FFDB4DB7-48A3-4C17-99BC-4EB8D069E4C5}"/>
    <cellStyle name="Saída 9 2 2 2 2 3 3" xfId="20010" xr:uid="{4E9BD1B4-3932-4A03-9CBE-5926961F80C4}"/>
    <cellStyle name="Saída 9 2 2 2 2 3 4" xfId="20011" xr:uid="{D365B72F-0982-4A81-A054-8F1E9561924B}"/>
    <cellStyle name="Saída 9 2 2 2 2 4" xfId="20012" xr:uid="{F4594EFF-2487-4962-BEE2-E46AEB9EFF04}"/>
    <cellStyle name="Saída 9 2 2 2 2 5" xfId="20013" xr:uid="{93F94DB3-C5C1-4242-B433-1FFB997055AA}"/>
    <cellStyle name="Saída 9 2 2 2 3" xfId="20014" xr:uid="{FEECB0AC-9B5C-4D71-8CEA-ABBB40A0BD9C}"/>
    <cellStyle name="Saída 9 2 2 2 3 2" xfId="20015" xr:uid="{A7202C6F-5919-4041-9137-413008BE8D12}"/>
    <cellStyle name="Saída 9 2 2 2 3 2 2" xfId="20016" xr:uid="{16A0963E-711F-4240-B5D1-E09463553118}"/>
    <cellStyle name="Saída 9 2 2 2 3 2 3" xfId="20017" xr:uid="{E3E189EC-93D7-4D7A-A926-60363B69902C}"/>
    <cellStyle name="Saída 9 2 2 2 3 3" xfId="20018" xr:uid="{8C95F7FF-5CF0-447A-93EB-EDDED58EBB46}"/>
    <cellStyle name="Saída 9 2 2 2 3 4" xfId="20019" xr:uid="{E670890C-A3ED-4529-8CFB-50FC4992DE01}"/>
    <cellStyle name="Saída 9 2 2 2 4" xfId="20020" xr:uid="{914518D8-4E03-4360-8070-EC1FCDEF9583}"/>
    <cellStyle name="Saída 9 2 2 2 4 2" xfId="20021" xr:uid="{967CA553-2FC4-4526-8DA6-020918E1C202}"/>
    <cellStyle name="Saída 9 2 2 2 4 2 2" xfId="20022" xr:uid="{62B5775E-F3E5-4285-812D-34590CD7281C}"/>
    <cellStyle name="Saída 9 2 2 2 4 2 3" xfId="20023" xr:uid="{AB16B716-4593-4778-AFA7-826B87195912}"/>
    <cellStyle name="Saída 9 2 2 2 4 3" xfId="20024" xr:uid="{0231FB81-196F-4DC7-82B5-528BD7F8720A}"/>
    <cellStyle name="Saída 9 2 2 2 4 4" xfId="20025" xr:uid="{2AA5E6B2-9592-4FD3-8B36-DDCFACE56335}"/>
    <cellStyle name="Saída 9 2 2 2 5" xfId="20026" xr:uid="{022C5F1C-41D4-400D-A5DA-18B32C79AA86}"/>
    <cellStyle name="Saída 9 2 2 2 6" xfId="20027" xr:uid="{C1429D85-DABA-471C-8D2C-D32A77F7B72D}"/>
    <cellStyle name="Saída 9 2 2 3" xfId="20028" xr:uid="{372775FB-4C6E-419C-B4C8-45F83EA25122}"/>
    <cellStyle name="Saída 9 2 2 3 2" xfId="20029" xr:uid="{1F8B2431-4ED4-45C4-A7F2-E286C2A5B669}"/>
    <cellStyle name="Saída 9 2 2 3 2 2" xfId="20030" xr:uid="{867FB639-D318-4137-B2AA-9BFEBEB7B4B1}"/>
    <cellStyle name="Saída 9 2 2 3 2 2 2" xfId="20031" xr:uid="{9E17E2F1-A28A-4501-8BCC-1158EB80E255}"/>
    <cellStyle name="Saída 9 2 2 3 2 2 3" xfId="20032" xr:uid="{D9191DC1-D3C4-4763-9229-04536FF08CAE}"/>
    <cellStyle name="Saída 9 2 2 3 2 3" xfId="20033" xr:uid="{96B49AB3-4B35-47B7-B9E9-8DAA8545C7A1}"/>
    <cellStyle name="Saída 9 2 2 3 2 4" xfId="20034" xr:uid="{AFC66C4D-65AB-487E-B6BC-C3EE67267EB0}"/>
    <cellStyle name="Saída 9 2 2 3 3" xfId="20035" xr:uid="{39B4B80D-D5D0-40F0-BB87-57F722C81ED3}"/>
    <cellStyle name="Saída 9 2 2 3 3 2" xfId="20036" xr:uid="{A4E00EB0-CE68-4A36-BF87-D0A23CB8310B}"/>
    <cellStyle name="Saída 9 2 2 3 3 2 2" xfId="20037" xr:uid="{E5543320-2E6B-4DCA-80C3-6C358E159565}"/>
    <cellStyle name="Saída 9 2 2 3 3 2 3" xfId="20038" xr:uid="{43B549C1-465F-4866-893C-57FD44C21661}"/>
    <cellStyle name="Saída 9 2 2 3 3 3" xfId="20039" xr:uid="{E8616CC6-1781-4E42-926F-D0AC4BB42ACD}"/>
    <cellStyle name="Saída 9 2 2 3 3 4" xfId="20040" xr:uid="{A4C0D777-DD41-4632-96E0-273CE2A3B86C}"/>
    <cellStyle name="Saída 9 2 2 3 4" xfId="20041" xr:uid="{8C1C6249-DF85-491D-B2A7-B526CAFA7CD5}"/>
    <cellStyle name="Saída 9 2 2 3 5" xfId="20042" xr:uid="{FAF2192A-326A-4D11-BCDC-AF10A02B8BF2}"/>
    <cellStyle name="Saída 9 2 2 4" xfId="20043" xr:uid="{137780D8-2D33-4053-8070-76F24BDCC026}"/>
    <cellStyle name="Saída 9 2 2 4 2" xfId="20044" xr:uid="{B29182D8-8E25-4826-B360-D99CDA91A852}"/>
    <cellStyle name="Saída 9 2 2 4 2 2" xfId="20045" xr:uid="{C6B87308-9F6A-4594-94AB-1E9A1E20A497}"/>
    <cellStyle name="Saída 9 2 2 4 2 3" xfId="20046" xr:uid="{AE368485-7AEB-4AA5-AF33-22E5C4D1855B}"/>
    <cellStyle name="Saída 9 2 2 4 3" xfId="20047" xr:uid="{C5AE1652-7BE0-43AC-B364-8C7824991CAD}"/>
    <cellStyle name="Saída 9 2 2 4 4" xfId="20048" xr:uid="{AAD7495D-7551-4366-880F-7373AAD6BB51}"/>
    <cellStyle name="Saída 9 2 2 5" xfId="20049" xr:uid="{6A6097DC-1BEF-42B1-88A8-6D32B3C50623}"/>
    <cellStyle name="Saída 9 2 2 5 2" xfId="20050" xr:uid="{9E0D390C-057E-4D5C-840E-4F8BE716C1A4}"/>
    <cellStyle name="Saída 9 2 2 5 2 2" xfId="20051" xr:uid="{D829AF56-60A2-4D31-9C60-EDF9DA71FA26}"/>
    <cellStyle name="Saída 9 2 2 5 2 3" xfId="20052" xr:uid="{A245FD0D-39B6-4CB9-937D-662878E87DC2}"/>
    <cellStyle name="Saída 9 2 2 5 3" xfId="20053" xr:uid="{1FA95F9B-BD6F-44C6-A3CA-AE09AD40C117}"/>
    <cellStyle name="Saída 9 2 2 5 4" xfId="20054" xr:uid="{1BB0ACCF-2678-4E7E-B2F0-247CD2F382F9}"/>
    <cellStyle name="Saída 9 2 2 6" xfId="20055" xr:uid="{04669A3B-3E06-4A51-902B-EAFC8CEDDEA2}"/>
    <cellStyle name="Saída 9 2 2 7" xfId="20056" xr:uid="{C6924DA9-497D-40B0-83DA-019EB65940DD}"/>
    <cellStyle name="Saída 9 2 3" xfId="20057" xr:uid="{89A06F91-59BE-495E-9C2E-392F9338A15D}"/>
    <cellStyle name="Saída 9 2 3 2" xfId="20058" xr:uid="{6FEF9A0A-A753-4B25-8C6C-F044DA58984D}"/>
    <cellStyle name="Saída 9 2 3 2 2" xfId="20059" xr:uid="{095E3186-6BB6-4E31-B93F-B84A148EF9A4}"/>
    <cellStyle name="Saída 9 2 3 2 2 2" xfId="20060" xr:uid="{9EE8731B-DA98-4FD6-BF4D-C7CA8D8D9448}"/>
    <cellStyle name="Saída 9 2 3 2 2 2 2" xfId="20061" xr:uid="{C35EAC96-ED23-436C-BAB0-9B574D2461B4}"/>
    <cellStyle name="Saída 9 2 3 2 2 2 3" xfId="20062" xr:uid="{2994B67C-38B4-4858-82AB-EF53E295FD50}"/>
    <cellStyle name="Saída 9 2 3 2 2 3" xfId="20063" xr:uid="{F1F72FA7-E8B2-47B1-B587-C32B77ED3E5D}"/>
    <cellStyle name="Saída 9 2 3 2 2 4" xfId="20064" xr:uid="{CA5FEB60-7038-45BF-BE60-3A582E539260}"/>
    <cellStyle name="Saída 9 2 3 2 3" xfId="20065" xr:uid="{62C36876-5E0C-4736-947B-EE7020F60C51}"/>
    <cellStyle name="Saída 9 2 3 2 3 2" xfId="20066" xr:uid="{A4159674-0F79-41B2-9ABE-1074E8CDAA9C}"/>
    <cellStyle name="Saída 9 2 3 2 3 2 2" xfId="20067" xr:uid="{10E15251-3AC1-4124-87B3-3F26E476EB23}"/>
    <cellStyle name="Saída 9 2 3 2 3 2 3" xfId="20068" xr:uid="{0C5358B3-7D6A-4EDC-9177-AF6F314F7961}"/>
    <cellStyle name="Saída 9 2 3 2 3 3" xfId="20069" xr:uid="{546ED64F-7BB2-4F9E-B0A0-9F5BAEB26278}"/>
    <cellStyle name="Saída 9 2 3 2 3 4" xfId="20070" xr:uid="{AA1ADE8D-7507-449F-9004-C0152E27A9D0}"/>
    <cellStyle name="Saída 9 2 3 2 4" xfId="20071" xr:uid="{ADCC0E98-37E5-4431-95C2-86CABD60BAC9}"/>
    <cellStyle name="Saída 9 2 3 2 5" xfId="20072" xr:uid="{B04904FC-6C4A-4D69-8596-5B71BDB5FF15}"/>
    <cellStyle name="Saída 9 2 3 3" xfId="20073" xr:uid="{E6498F03-164B-4D89-9E17-6224B9E28136}"/>
    <cellStyle name="Saída 9 2 3 3 2" xfId="20074" xr:uid="{379FC1A4-B50B-424F-AF89-2A090A9761D3}"/>
    <cellStyle name="Saída 9 2 3 3 2 2" xfId="20075" xr:uid="{BFAF8BB6-3679-40AA-A77C-5531AF1AE2A2}"/>
    <cellStyle name="Saída 9 2 3 3 2 3" xfId="20076" xr:uid="{916211F2-0D24-4CF9-8828-494442435B88}"/>
    <cellStyle name="Saída 9 2 3 3 3" xfId="20077" xr:uid="{37D5428C-8E2C-4617-8F13-5D9E3C53B398}"/>
    <cellStyle name="Saída 9 2 3 3 4" xfId="20078" xr:uid="{44440591-65E2-464B-A65A-1C249C67E333}"/>
    <cellStyle name="Saída 9 2 3 4" xfId="20079" xr:uid="{131DC716-009C-4FE8-886C-124B0BC1C3CC}"/>
    <cellStyle name="Saída 9 2 3 4 2" xfId="20080" xr:uid="{122AEE87-1258-469C-984F-D2806F44902D}"/>
    <cellStyle name="Saída 9 2 3 4 2 2" xfId="20081" xr:uid="{7DD0B81D-E139-40D6-A7A4-8DC8B7446DF3}"/>
    <cellStyle name="Saída 9 2 3 4 2 3" xfId="20082" xr:uid="{13C1E3A8-4CE7-4F7A-A25D-BFA4EE7D16C1}"/>
    <cellStyle name="Saída 9 2 3 4 3" xfId="20083" xr:uid="{44F14F3C-F6E9-4A70-BFE1-46C71D45431B}"/>
    <cellStyle name="Saída 9 2 3 4 4" xfId="20084" xr:uid="{F391C99B-0C10-473B-A479-70366F532D11}"/>
    <cellStyle name="Saída 9 2 3 5" xfId="20085" xr:uid="{4391FFA8-B617-4ED9-B2BA-41657B71273F}"/>
    <cellStyle name="Saída 9 2 3 6" xfId="20086" xr:uid="{F5B154EA-7AF7-4282-8A69-360810A29D13}"/>
    <cellStyle name="Saída 9 2 4" xfId="20087" xr:uid="{87BD5EC9-4067-4FBC-9508-FDEA6DB48B17}"/>
    <cellStyle name="Saída 9 2 4 2" xfId="20088" xr:uid="{2D83B289-00F0-4B15-8EBB-4D24CDD5488E}"/>
    <cellStyle name="Saída 9 2 4 2 2" xfId="20089" xr:uid="{929E77CA-15FE-40E1-A2E1-A8838B1EBA2D}"/>
    <cellStyle name="Saída 9 2 4 2 2 2" xfId="20090" xr:uid="{8D6BE487-2FBD-4F2C-BF35-4BE57D6344AD}"/>
    <cellStyle name="Saída 9 2 4 2 2 3" xfId="20091" xr:uid="{C4929171-DE8E-473F-94CF-222635B12608}"/>
    <cellStyle name="Saída 9 2 4 2 3" xfId="20092" xr:uid="{2869B8EB-7F7B-4376-A21F-346906374979}"/>
    <cellStyle name="Saída 9 2 4 2 4" xfId="20093" xr:uid="{A563238D-6070-4C28-8DD9-BAC369ABF3A7}"/>
    <cellStyle name="Saída 9 2 4 3" xfId="20094" xr:uid="{476B2C02-F2D1-45F8-8E96-5822782E9DDD}"/>
    <cellStyle name="Saída 9 2 4 3 2" xfId="20095" xr:uid="{B4A46389-2F92-4750-858C-ACD68DED9416}"/>
    <cellStyle name="Saída 9 2 4 3 2 2" xfId="20096" xr:uid="{7F69D76A-F5A8-4079-863E-30BD2E6E305B}"/>
    <cellStyle name="Saída 9 2 4 3 2 3" xfId="20097" xr:uid="{DA6D3EF3-5D20-49D3-B951-41A1C754C3D5}"/>
    <cellStyle name="Saída 9 2 4 3 3" xfId="20098" xr:uid="{15DF3954-C6DC-4562-B8ED-F3409D2B004C}"/>
    <cellStyle name="Saída 9 2 4 3 4" xfId="20099" xr:uid="{3A4330A8-19A1-4EBD-97C0-92CB4C388655}"/>
    <cellStyle name="Saída 9 2 4 4" xfId="20100" xr:uid="{2DF97AC1-717C-402E-A6BE-D6844D0B8693}"/>
    <cellStyle name="Saída 9 2 4 5" xfId="20101" xr:uid="{930C8F32-477E-4A10-8CD5-A53A189D7110}"/>
    <cellStyle name="Saída 9 2 5" xfId="20102" xr:uid="{56C62ACD-2B8B-4827-93BF-6DFCFFEB0918}"/>
    <cellStyle name="Saída 9 2 5 2" xfId="20103" xr:uid="{781BDA50-41F9-445E-94C3-512C4A0295BB}"/>
    <cellStyle name="Saída 9 2 5 2 2" xfId="20104" xr:uid="{60E036C0-7C1B-4F0C-86A1-2CE09A2676EB}"/>
    <cellStyle name="Saída 9 2 5 2 3" xfId="20105" xr:uid="{01B61554-4BED-4C3F-A7FC-5CA5D881B4BA}"/>
    <cellStyle name="Saída 9 2 5 3" xfId="20106" xr:uid="{028E4F99-9C6A-4349-B2C5-4198B1723FD4}"/>
    <cellStyle name="Saída 9 2 5 4" xfId="20107" xr:uid="{1E9B027A-DE57-40B1-A311-C9DCCB82136D}"/>
    <cellStyle name="Saída 9 2 6" xfId="20108" xr:uid="{35858845-0157-4B30-9C45-8800837E069F}"/>
    <cellStyle name="Saída 9 2 6 2" xfId="20109" xr:uid="{FBA3A0FC-C556-464E-8B90-7860182EBE7D}"/>
    <cellStyle name="Saída 9 2 6 2 2" xfId="20110" xr:uid="{3E028380-23C9-4E8C-B884-29C628AEF94A}"/>
    <cellStyle name="Saída 9 2 6 2 3" xfId="20111" xr:uid="{027E9BD8-CCD0-4A22-9597-D90CECB18EBA}"/>
    <cellStyle name="Saída 9 2 6 3" xfId="20112" xr:uid="{3DFAE93F-14D2-4CDE-A610-49395B459073}"/>
    <cellStyle name="Saída 9 2 6 4" xfId="20113" xr:uid="{8D4A2146-52F5-4913-8579-3795A5B61D3D}"/>
    <cellStyle name="Saída 9 2 7" xfId="20114" xr:uid="{8CFAF6B1-7935-459A-BE23-05AAAA547BA2}"/>
    <cellStyle name="Saída 9 2 8" xfId="20115" xr:uid="{CFC3D0D6-9788-464F-9F41-8E3637D2BE7C}"/>
    <cellStyle name="Saída 9 3" xfId="20116" xr:uid="{1D09798D-60F1-4524-995D-65BD7B5D15DD}"/>
    <cellStyle name="Saída 9 3 2" xfId="20117" xr:uid="{118BB984-07D8-40BE-96F6-03915F3C1D14}"/>
    <cellStyle name="Saída 9 3 2 2" xfId="20118" xr:uid="{0E03076B-1DFD-49B6-BF24-5A4A8A16C150}"/>
    <cellStyle name="Saída 9 3 2 2 2" xfId="20119" xr:uid="{635E7978-56CF-4030-920D-826FB78D1AB6}"/>
    <cellStyle name="Saída 9 3 2 2 2 2" xfId="20120" xr:uid="{99D8E623-D701-41C0-B879-E5EE496756FA}"/>
    <cellStyle name="Saída 9 3 2 2 2 2 2" xfId="20121" xr:uid="{57DE4B08-C88A-40CB-A81F-A3E1FE61207F}"/>
    <cellStyle name="Saída 9 3 2 2 2 2 3" xfId="20122" xr:uid="{BB776B9B-46AF-4524-9BE1-3002892D9B2D}"/>
    <cellStyle name="Saída 9 3 2 2 2 3" xfId="20123" xr:uid="{F87299B7-96BF-4C68-B442-24646ED75346}"/>
    <cellStyle name="Saída 9 3 2 2 2 4" xfId="20124" xr:uid="{B3529473-8739-4877-A17C-B1B50F1769F0}"/>
    <cellStyle name="Saída 9 3 2 2 3" xfId="20125" xr:uid="{ADEBD453-8FF8-4972-8657-8E869226C907}"/>
    <cellStyle name="Saída 9 3 2 2 3 2" xfId="20126" xr:uid="{18EA301F-2D75-496C-91E9-3D6337CE64E2}"/>
    <cellStyle name="Saída 9 3 2 2 3 2 2" xfId="20127" xr:uid="{07709E5F-AF67-43E5-A84E-260C015A7F12}"/>
    <cellStyle name="Saída 9 3 2 2 3 2 3" xfId="20128" xr:uid="{F871AEA6-E013-429A-B643-BFA84DC1C6E8}"/>
    <cellStyle name="Saída 9 3 2 2 3 3" xfId="20129" xr:uid="{6772577D-63B2-47FA-9B05-D81B87E0AF68}"/>
    <cellStyle name="Saída 9 3 2 2 3 4" xfId="20130" xr:uid="{6D161D69-EB80-4A8A-8365-E0525EABFB81}"/>
    <cellStyle name="Saída 9 3 2 2 4" xfId="20131" xr:uid="{A0F696A3-8313-4735-A534-64BCFE5BD741}"/>
    <cellStyle name="Saída 9 3 2 2 5" xfId="20132" xr:uid="{AAD06E52-1E65-4789-85D8-DCE73ADBB8F0}"/>
    <cellStyle name="Saída 9 3 2 3" xfId="20133" xr:uid="{3FA9511D-AB1A-45DE-8BDB-7C814573823A}"/>
    <cellStyle name="Saída 9 3 2 3 2" xfId="20134" xr:uid="{2C35ACC9-CEEB-4F84-ACC5-E26BB30E3E19}"/>
    <cellStyle name="Saída 9 3 2 3 2 2" xfId="20135" xr:uid="{AEC45444-F581-4428-8F4A-DE60BB64C18F}"/>
    <cellStyle name="Saída 9 3 2 3 2 3" xfId="20136" xr:uid="{4D9EA4CF-447A-4FF2-BF89-DC8214ECC900}"/>
    <cellStyle name="Saída 9 3 2 3 3" xfId="20137" xr:uid="{E2A9FA51-2E78-40F3-BAF9-EBE1D225E583}"/>
    <cellStyle name="Saída 9 3 2 3 4" xfId="20138" xr:uid="{77406A96-DCB6-4D32-A120-DF3B29351022}"/>
    <cellStyle name="Saída 9 3 2 4" xfId="20139" xr:uid="{5F0503AA-B967-45B6-9092-5EAD31A21535}"/>
    <cellStyle name="Saída 9 3 2 4 2" xfId="20140" xr:uid="{D5E1E7A5-8E3E-4437-9D3D-44F7B1615C07}"/>
    <cellStyle name="Saída 9 3 2 4 2 2" xfId="20141" xr:uid="{B1FC474B-DE12-49BE-ACF4-948A17D52BD4}"/>
    <cellStyle name="Saída 9 3 2 4 2 3" xfId="20142" xr:uid="{72BD76FB-2CF5-4C6C-9869-3F780C435A88}"/>
    <cellStyle name="Saída 9 3 2 4 3" xfId="20143" xr:uid="{02D1F514-F4F5-4F6C-A23C-B62D3679A1BD}"/>
    <cellStyle name="Saída 9 3 2 4 4" xfId="20144" xr:uid="{06B958E8-18F9-4695-92D5-E847CDD29E37}"/>
    <cellStyle name="Saída 9 3 2 5" xfId="20145" xr:uid="{599E8473-4D0E-4F8D-902B-6C272AB4F54E}"/>
    <cellStyle name="Saída 9 3 2 6" xfId="20146" xr:uid="{BF4A4252-4778-462D-8FFC-C322DB3E50DA}"/>
    <cellStyle name="Saída 9 3 3" xfId="20147" xr:uid="{946E88F7-2AB3-411C-9EB5-D68777B51FE4}"/>
    <cellStyle name="Saída 9 3 3 2" xfId="20148" xr:uid="{EB2502E1-1030-47F0-A83D-FF602C771FF3}"/>
    <cellStyle name="Saída 9 3 3 2 2" xfId="20149" xr:uid="{A48927CC-FF37-419B-BFA2-A1B9547CD5A9}"/>
    <cellStyle name="Saída 9 3 3 2 2 2" xfId="20150" xr:uid="{455BCB85-B7A9-479D-B7DB-BB704B33BB9A}"/>
    <cellStyle name="Saída 9 3 3 2 2 3" xfId="20151" xr:uid="{89CB3AEC-72B1-405A-BF42-EBDC53F96A47}"/>
    <cellStyle name="Saída 9 3 3 2 3" xfId="20152" xr:uid="{D87DC6D5-8EB4-469F-B690-CBBCD936E462}"/>
    <cellStyle name="Saída 9 3 3 2 4" xfId="20153" xr:uid="{7560D93C-6D46-4733-900A-FC9B5644799B}"/>
    <cellStyle name="Saída 9 3 3 3" xfId="20154" xr:uid="{16212258-ADC2-4750-A799-EF2FFD512A2A}"/>
    <cellStyle name="Saída 9 3 3 3 2" xfId="20155" xr:uid="{DB7B27F5-57DD-4D27-B473-108CBF1BEFA9}"/>
    <cellStyle name="Saída 9 3 3 3 2 2" xfId="20156" xr:uid="{B1FE3032-C413-41DC-A692-ED6091508DC7}"/>
    <cellStyle name="Saída 9 3 3 3 2 3" xfId="20157" xr:uid="{512097A5-66FE-4DFF-B6CA-FC0D3677CC1B}"/>
    <cellStyle name="Saída 9 3 3 3 3" xfId="20158" xr:uid="{B092C875-A560-4A12-AF7B-2262C89C8536}"/>
    <cellStyle name="Saída 9 3 3 3 4" xfId="20159" xr:uid="{AD2763A9-9187-4F64-9BD1-CCBA83AF59B2}"/>
    <cellStyle name="Saída 9 3 3 4" xfId="20160" xr:uid="{3D0B946D-3B49-4870-8C75-0DA3A6FB006E}"/>
    <cellStyle name="Saída 9 3 3 5" xfId="20161" xr:uid="{A144100E-8A31-4B57-95CB-9D2FB2B41CE0}"/>
    <cellStyle name="Saída 9 3 4" xfId="20162" xr:uid="{EBE934B9-A068-4077-B7E9-8EBB4DA3CFB7}"/>
    <cellStyle name="Saída 9 3 4 2" xfId="20163" xr:uid="{52592C8A-5B40-43E6-8DD6-029DB169E6E0}"/>
    <cellStyle name="Saída 9 3 4 2 2" xfId="20164" xr:uid="{FA873A59-878B-453C-920D-07F724C31754}"/>
    <cellStyle name="Saída 9 3 4 2 3" xfId="20165" xr:uid="{89E71001-C044-453C-81EC-6ED4E95D0E2A}"/>
    <cellStyle name="Saída 9 3 4 3" xfId="20166" xr:uid="{04745F42-55A4-4ACC-AC2B-DEFDBF1B962F}"/>
    <cellStyle name="Saída 9 3 4 4" xfId="20167" xr:uid="{E0FC7EF3-77F3-42FD-AEBD-459B531AD668}"/>
    <cellStyle name="Saída 9 3 5" xfId="20168" xr:uid="{8850CFF5-00EA-49EF-918D-B4C5B00B2255}"/>
    <cellStyle name="Saída 9 3 5 2" xfId="20169" xr:uid="{6184FA29-7516-4630-A9B3-ACFC73C847FC}"/>
    <cellStyle name="Saída 9 3 5 2 2" xfId="20170" xr:uid="{3691C157-CB33-4BAF-A245-8E3A6E76B68B}"/>
    <cellStyle name="Saída 9 3 5 2 3" xfId="20171" xr:uid="{60FF5B71-EFF8-4147-8B46-4147870336D5}"/>
    <cellStyle name="Saída 9 3 5 3" xfId="20172" xr:uid="{C342E1CC-E243-4A56-BEFF-22D59B284ADA}"/>
    <cellStyle name="Saída 9 3 5 4" xfId="20173" xr:uid="{AE5935BC-F3AC-4B97-9B80-A34909B14A44}"/>
    <cellStyle name="Saída 9 3 6" xfId="20174" xr:uid="{F8AF291D-19E2-41AF-B08D-233A83F77EEF}"/>
    <cellStyle name="Saída 9 3 7" xfId="20175" xr:uid="{1390F289-A33D-4FEE-971A-FB9BC260695A}"/>
    <cellStyle name="Saída 9 4" xfId="20176" xr:uid="{11807CCC-447D-4CE9-B6EB-8DF214D91FCF}"/>
    <cellStyle name="Saída 9 4 2" xfId="20177" xr:uid="{48EAD049-470D-420E-BCAF-32A557960E7C}"/>
    <cellStyle name="Saída 9 4 2 2" xfId="20178" xr:uid="{0D9DB679-21F3-4650-A429-D17AEA162DBC}"/>
    <cellStyle name="Saída 9 4 2 2 2" xfId="20179" xr:uid="{9C35EF78-9326-4A53-8044-CF9BD4444704}"/>
    <cellStyle name="Saída 9 4 2 2 2 2" xfId="20180" xr:uid="{022ABDBF-8EC1-4528-9469-433F39ECD82D}"/>
    <cellStyle name="Saída 9 4 2 2 2 3" xfId="20181" xr:uid="{501B064B-CC48-4073-B28C-8834F9707843}"/>
    <cellStyle name="Saída 9 4 2 2 3" xfId="20182" xr:uid="{F0402AEE-2739-4941-86AB-ADB562848A29}"/>
    <cellStyle name="Saída 9 4 2 2 4" xfId="20183" xr:uid="{74D2F275-9B9B-458B-B185-76D777615778}"/>
    <cellStyle name="Saída 9 4 2 3" xfId="20184" xr:uid="{EEF34A9E-6F7C-4B00-97BF-EFDB338ED414}"/>
    <cellStyle name="Saída 9 4 2 3 2" xfId="20185" xr:uid="{18D32B4F-2D07-4215-B725-5BCAAD901113}"/>
    <cellStyle name="Saída 9 4 2 3 2 2" xfId="20186" xr:uid="{5EA1B4B1-EE88-4D8D-A373-D793EA552E4C}"/>
    <cellStyle name="Saída 9 4 2 3 2 3" xfId="20187" xr:uid="{5AA43E48-84F2-4ACA-B8A8-E75872F59A0F}"/>
    <cellStyle name="Saída 9 4 2 3 3" xfId="20188" xr:uid="{AA6AA806-6846-47D6-82FA-70891D87E4B9}"/>
    <cellStyle name="Saída 9 4 2 3 4" xfId="20189" xr:uid="{881B0B3B-99F4-4DBD-A9F3-5C776F643761}"/>
    <cellStyle name="Saída 9 4 2 4" xfId="20190" xr:uid="{AA654A87-52CA-41C9-9E29-CB26E0101426}"/>
    <cellStyle name="Saída 9 4 2 5" xfId="20191" xr:uid="{AAB6724F-749B-4804-89FE-2DA4D6EFE527}"/>
    <cellStyle name="Saída 9 4 3" xfId="20192" xr:uid="{3019D140-5EDD-44B3-85C0-957AB4979902}"/>
    <cellStyle name="Saída 9 4 3 2" xfId="20193" xr:uid="{9C5F79AE-365B-4D5B-B625-ADC7CCB3D877}"/>
    <cellStyle name="Saída 9 4 3 2 2" xfId="20194" xr:uid="{70F97A5A-C425-4C5B-A699-6B5C9D07A033}"/>
    <cellStyle name="Saída 9 4 3 2 3" xfId="20195" xr:uid="{4A23CA5D-AC63-4276-8388-8D67D0ABDAF2}"/>
    <cellStyle name="Saída 9 4 3 3" xfId="20196" xr:uid="{0D9B238C-BF38-4AB5-8A10-22DB83251722}"/>
    <cellStyle name="Saída 9 4 3 4" xfId="20197" xr:uid="{31562AA0-1684-48EE-8530-0EDCF141F1F1}"/>
    <cellStyle name="Saída 9 4 4" xfId="20198" xr:uid="{DEFE8F71-9171-4092-83FC-429B18DC6B39}"/>
    <cellStyle name="Saída 9 4 4 2" xfId="20199" xr:uid="{B9D1E0CB-7714-4F9C-90C9-313C97F39ABB}"/>
    <cellStyle name="Saída 9 4 4 2 2" xfId="20200" xr:uid="{A0E4498F-62E6-4C94-8A00-F317E5427868}"/>
    <cellStyle name="Saída 9 4 4 2 3" xfId="20201" xr:uid="{8F177052-57E6-452E-83C4-3040425CDD26}"/>
    <cellStyle name="Saída 9 4 4 3" xfId="20202" xr:uid="{18078C36-39A2-4E7E-AEDA-0FAC86DAB643}"/>
    <cellStyle name="Saída 9 4 4 4" xfId="20203" xr:uid="{96244600-2BC8-42DE-B610-6CBCFB42998C}"/>
    <cellStyle name="Saída 9 4 5" xfId="20204" xr:uid="{BBA283D9-21D7-450A-9F12-12B66DC80F39}"/>
    <cellStyle name="Saída 9 4 6" xfId="20205" xr:uid="{D5414B10-E842-4823-92E1-4A947A8EA2F2}"/>
    <cellStyle name="Saída 9 5" xfId="20206" xr:uid="{87AB9B75-0714-48A3-B14F-2CD73506AE70}"/>
    <cellStyle name="Saída 9 5 2" xfId="20207" xr:uid="{FBFDE0C1-C645-4E08-80FC-EF092964EDAE}"/>
    <cellStyle name="Saída 9 5 2 2" xfId="20208" xr:uid="{23F42C28-9064-47E7-90D0-2E9623C864BC}"/>
    <cellStyle name="Saída 9 5 2 2 2" xfId="20209" xr:uid="{A027075A-BBD0-48FB-BB64-1DDF275B647D}"/>
    <cellStyle name="Saída 9 5 2 2 3" xfId="20210" xr:uid="{751A3701-A256-443D-B812-B67478550E3F}"/>
    <cellStyle name="Saída 9 5 2 3" xfId="20211" xr:uid="{26F80046-A754-4252-AA1F-E06796176E18}"/>
    <cellStyle name="Saída 9 5 2 4" xfId="20212" xr:uid="{5F79AF89-F5EC-4EFC-8588-09F7284D9FF2}"/>
    <cellStyle name="Saída 9 5 3" xfId="20213" xr:uid="{AC2DEA59-CCEE-4956-A49E-13B4E7070061}"/>
    <cellStyle name="Saída 9 5 3 2" xfId="20214" xr:uid="{2C143C76-1886-478A-AFC7-DF94ADF395BC}"/>
    <cellStyle name="Saída 9 5 3 2 2" xfId="20215" xr:uid="{9F333B4E-73BE-42D1-8448-CE7BB5F282AC}"/>
    <cellStyle name="Saída 9 5 3 2 3" xfId="20216" xr:uid="{A3B04A72-5191-4D13-8470-2784EB27A23D}"/>
    <cellStyle name="Saída 9 5 3 3" xfId="20217" xr:uid="{A0A74855-9AD0-4868-933C-3A8CA00462DD}"/>
    <cellStyle name="Saída 9 5 3 4" xfId="20218" xr:uid="{8779AA17-08ED-43A2-8A53-4AEFAA381BEB}"/>
    <cellStyle name="Saída 9 5 4" xfId="20219" xr:uid="{BAB0ABA9-F9E7-49AC-A4A0-8149CAFE5AE3}"/>
    <cellStyle name="Saída 9 5 5" xfId="20220" xr:uid="{412401B1-E17A-47FB-9B16-21905687DB20}"/>
    <cellStyle name="Saída 9 6" xfId="20221" xr:uid="{6F0F4F95-F34F-41E7-B315-5FBC8D3F3619}"/>
    <cellStyle name="Saída 9 6 2" xfId="20222" xr:uid="{4013B721-963D-45AA-8E33-D66509BE8D77}"/>
    <cellStyle name="Saída 9 6 2 2" xfId="20223" xr:uid="{D4D809D2-C717-4DC2-914F-A6F8659C8612}"/>
    <cellStyle name="Saída 9 6 2 3" xfId="20224" xr:uid="{72896CE5-BDD0-4BC5-9406-475288D433A1}"/>
    <cellStyle name="Saída 9 6 3" xfId="20225" xr:uid="{D6028F91-769F-4F73-BB8B-3AD3CABAA187}"/>
    <cellStyle name="Saída 9 6 4" xfId="20226" xr:uid="{FEB5550E-B916-44F1-B8BA-EE7AE8F291F3}"/>
    <cellStyle name="Saída 9 7" xfId="20227" xr:uid="{A940856C-588B-4AAA-A654-A8D46A76689D}"/>
    <cellStyle name="Saída 9 7 2" xfId="20228" xr:uid="{CFDB97E5-6C69-4901-88F0-0A626D610C69}"/>
    <cellStyle name="Saída 9 7 2 2" xfId="20229" xr:uid="{64E05906-5C3C-45A0-951D-72409434E9CA}"/>
    <cellStyle name="Saída 9 7 2 3" xfId="20230" xr:uid="{FD1F36D8-8EB5-4577-9431-FB79BE7FA85F}"/>
    <cellStyle name="Saída 9 7 3" xfId="20231" xr:uid="{5C520FEA-1ACE-4C8E-AAD3-6590671691C2}"/>
    <cellStyle name="Saída 9 7 4" xfId="20232" xr:uid="{35661A48-7532-4CCE-A87F-922D894D2BB2}"/>
    <cellStyle name="Saída 9 8" xfId="20233" xr:uid="{863B7FF8-0771-4028-93A7-863B3EB78415}"/>
    <cellStyle name="Saída 9 9" xfId="20234" xr:uid="{2568A064-7FA4-4822-87E4-F12CACE841EE}"/>
    <cellStyle name="Saldo" xfId="1710" xr:uid="{D7E028A0-3651-4848-A50E-43BDFDDCE24E}"/>
    <cellStyle name="SAPBEXaggData" xfId="1711" xr:uid="{2BD70D4A-8CDE-48E1-8789-F742527A4460}"/>
    <cellStyle name="SAPBEXaggData 10" xfId="20235" xr:uid="{40375F08-0B6A-406F-95F9-73D00E8C995B}"/>
    <cellStyle name="SAPBEXaggData 10 2" xfId="20236" xr:uid="{1B5B4DE3-4898-489C-AE00-40D5E971C782}"/>
    <cellStyle name="SAPBEXaggData 10 3" xfId="20237" xr:uid="{26CAFE58-282B-4B99-B238-1D3E51A17BCF}"/>
    <cellStyle name="SAPBEXaggData 2" xfId="1712" xr:uid="{4BA2BD97-7112-4C4F-A94C-1970CE5C1B01}"/>
    <cellStyle name="SAPBEXaggData 2 2" xfId="1713" xr:uid="{C80FAD17-11C8-4FAA-889A-85886A95A89D}"/>
    <cellStyle name="SAPBEXaggData 2 2 2" xfId="1714" xr:uid="{070BCD19-0F22-426A-A9EB-28D421AB95C3}"/>
    <cellStyle name="SAPBEXaggData 2 2 2 2" xfId="1715" xr:uid="{6B0D41F7-E000-41DE-971D-C89F74AD3C57}"/>
    <cellStyle name="SAPBEXaggData 2 2 2 2 2" xfId="1716" xr:uid="{8CB18AE1-A517-4B69-84B3-3681AFF293D9}"/>
    <cellStyle name="SAPBEXaggData 2 2 2 3" xfId="1717" xr:uid="{49680FD6-A829-4BF9-B5FD-8DAF05089370}"/>
    <cellStyle name="SAPBEXaggData 2 2 3" xfId="1718" xr:uid="{7E97DBD6-9F0C-4531-A5EC-9FE186CEE55C}"/>
    <cellStyle name="SAPBEXaggData 2 3" xfId="1719" xr:uid="{981BB1B1-129E-4ACF-9E63-428AB399D604}"/>
    <cellStyle name="SAPBEXaggData 2 3 2" xfId="1720" xr:uid="{53E8EECF-7158-43BF-9F91-B2337BCC0223}"/>
    <cellStyle name="SAPBEXaggData 2 3 2 2" xfId="1721" xr:uid="{5A98DAAF-C37D-4A67-A7D5-E20239367EEE}"/>
    <cellStyle name="SAPBEXaggData 2 3 3" xfId="1722" xr:uid="{91150B07-9F90-4638-83A8-1F177C6316BE}"/>
    <cellStyle name="SAPBEXaggData 2 4" xfId="1723" xr:uid="{8DA920D0-4937-4018-A4B2-3002DC4D7B4F}"/>
    <cellStyle name="SAPBEXaggData 3" xfId="1724" xr:uid="{5E2CEF8D-3269-473A-8F9A-87858825004C}"/>
    <cellStyle name="SAPBEXaggData 3 2" xfId="1725" xr:uid="{7565A990-C40F-40BF-A570-EC59F0F54C5B}"/>
    <cellStyle name="SAPBEXaggData 4" xfId="20238" xr:uid="{AA1F20BF-37E9-401D-97D5-1E39D4ECD0C7}"/>
    <cellStyle name="SAPBEXaggData 4 2" xfId="20239" xr:uid="{5990AD25-54A9-4EBD-8960-77CF843A1B93}"/>
    <cellStyle name="SAPBEXaggData 4 3" xfId="20240" xr:uid="{02A343D4-AD33-4193-89FF-C0D5A4C2FB78}"/>
    <cellStyle name="SAPBEXaggData 5" xfId="20241" xr:uid="{40E69494-D959-4D2D-951D-3AA32C15AFD7}"/>
    <cellStyle name="SAPBEXaggData 5 2" xfId="20242" xr:uid="{085D22F4-6FEB-44A0-92FF-2E55237B3C65}"/>
    <cellStyle name="SAPBEXaggData 5 3" xfId="20243" xr:uid="{9A0AF9C7-A610-4100-BFAA-0C908F74BA6B}"/>
    <cellStyle name="SAPBEXaggData 6" xfId="20244" xr:uid="{0C8BF96C-45FC-4321-9784-2D67770FA8E1}"/>
    <cellStyle name="SAPBEXaggData 6 2" xfId="20245" xr:uid="{6BE3EB68-CEA3-4331-A27E-7AFC9E815A77}"/>
    <cellStyle name="SAPBEXaggData 6 3" xfId="20246" xr:uid="{6F664175-561C-4E94-8CF6-0D5BA280DF91}"/>
    <cellStyle name="SAPBEXaggData 7" xfId="20247" xr:uid="{CCA26724-627F-425F-8F12-2EAC22CDDE03}"/>
    <cellStyle name="SAPBEXaggData 7 2" xfId="20248" xr:uid="{20A22143-FDC7-425A-BEEF-74735E66D4FD}"/>
    <cellStyle name="SAPBEXaggData 7 3" xfId="20249" xr:uid="{14F85052-3EB7-4E2A-AC26-28F312C155DB}"/>
    <cellStyle name="SAPBEXaggData 8" xfId="20250" xr:uid="{8F762BCC-4E76-403C-8AFA-885D463E8326}"/>
    <cellStyle name="SAPBEXaggData 8 2" xfId="20251" xr:uid="{F4725E6E-3F54-47C6-A31B-7D87A91B09C5}"/>
    <cellStyle name="SAPBEXaggData 8 3" xfId="20252" xr:uid="{65C2B149-BB6D-404D-908F-C42F8CAE48D4}"/>
    <cellStyle name="SAPBEXaggData 9" xfId="20253" xr:uid="{DF3B8928-0A81-45D6-8109-DB991D93D754}"/>
    <cellStyle name="SAPBEXaggData 9 2" xfId="20254" xr:uid="{5460A803-D05C-4EEB-B9FD-2F449E3AEF73}"/>
    <cellStyle name="SAPBEXaggData 9 3" xfId="20255" xr:uid="{55ABB63E-CEC4-4B0D-A104-6701666E38D0}"/>
    <cellStyle name="SAPBEXaggDataEmph" xfId="1726" xr:uid="{D39A7CE5-454C-42DB-B4B2-B2DDE6106D7F}"/>
    <cellStyle name="SAPBEXaggDataEmph 10" xfId="20256" xr:uid="{4487F65A-D92C-4C20-9E9D-CD98C2AE1DB7}"/>
    <cellStyle name="SAPBEXaggDataEmph 10 2" xfId="20257" xr:uid="{D26A3170-987E-46B7-A3EC-9075D287A860}"/>
    <cellStyle name="SAPBEXaggDataEmph 10 3" xfId="20258" xr:uid="{8421FB48-1BC7-421E-8BFA-27068AC48696}"/>
    <cellStyle name="SAPBEXaggDataEmph 2" xfId="1727" xr:uid="{19BA26CF-78AC-4C81-ABE4-2509217C2E46}"/>
    <cellStyle name="SAPBEXaggDataEmph 2 2" xfId="1728" xr:uid="{997C7C72-7973-48FC-8F1C-0B8ECC12B156}"/>
    <cellStyle name="SAPBEXaggDataEmph 2 2 2" xfId="1729" xr:uid="{B34BBBEA-737B-4C46-A18C-682856E9B616}"/>
    <cellStyle name="SAPBEXaggDataEmph 2 2 2 2" xfId="1730" xr:uid="{A6BF040C-7374-45F9-BD1D-5C49108B0B03}"/>
    <cellStyle name="SAPBEXaggDataEmph 2 2 2 2 2" xfId="1731" xr:uid="{BF517D5F-9B1C-4AF2-9F4F-FDAF49E025BF}"/>
    <cellStyle name="SAPBEXaggDataEmph 2 2 2 3" xfId="1732" xr:uid="{34C663E9-38FC-4C27-9996-1328C7FD211A}"/>
    <cellStyle name="SAPBEXaggDataEmph 2 2 3" xfId="1733" xr:uid="{CA16E14B-19BB-47AC-8954-C1C1477D2AC1}"/>
    <cellStyle name="SAPBEXaggDataEmph 2 3" xfId="1734" xr:uid="{DEDCA61E-239A-46C3-BEA3-87EA11DDFA15}"/>
    <cellStyle name="SAPBEXaggDataEmph 2 3 2" xfId="1735" xr:uid="{11238864-0DD9-4BF3-84CB-00C07F58617C}"/>
    <cellStyle name="SAPBEXaggDataEmph 2 3 2 2" xfId="1736" xr:uid="{8486774B-5A73-42B0-99B8-E72B61AA9CD4}"/>
    <cellStyle name="SAPBEXaggDataEmph 2 3 3" xfId="1737" xr:uid="{A30380A1-33BD-40F2-A43B-470629B6DA63}"/>
    <cellStyle name="SAPBEXaggDataEmph 2 4" xfId="1738" xr:uid="{133C910C-7F06-49CB-9883-CE33B1388F08}"/>
    <cellStyle name="SAPBEXaggDataEmph 3" xfId="1739" xr:uid="{74932C60-EA89-42EA-B8D0-924A2C9778FC}"/>
    <cellStyle name="SAPBEXaggDataEmph 3 2" xfId="1740" xr:uid="{5D308FDE-B4C2-4998-B5CA-29A3220242F2}"/>
    <cellStyle name="SAPBEXaggDataEmph 4" xfId="20259" xr:uid="{7C9692E8-70A2-4C98-867B-FA5F0917CD25}"/>
    <cellStyle name="SAPBEXaggDataEmph 4 2" xfId="20260" xr:uid="{A4A90547-6F1E-4859-8B01-EF11D0B143E6}"/>
    <cellStyle name="SAPBEXaggDataEmph 4 3" xfId="20261" xr:uid="{167146C9-0EE3-4D94-933E-B0E43D541E9A}"/>
    <cellStyle name="SAPBEXaggDataEmph 5" xfId="20262" xr:uid="{ECA5214D-D97E-443A-BD9A-063141C9A740}"/>
    <cellStyle name="SAPBEXaggDataEmph 5 2" xfId="20263" xr:uid="{C8BF8E59-EA65-4B4F-B539-38DFD710DDFA}"/>
    <cellStyle name="SAPBEXaggDataEmph 5 3" xfId="20264" xr:uid="{702080CE-B24A-487E-AA46-533221E253F0}"/>
    <cellStyle name="SAPBEXaggDataEmph 6" xfId="20265" xr:uid="{F20159A9-F440-455D-881C-EFA6DF220D7A}"/>
    <cellStyle name="SAPBEXaggDataEmph 6 2" xfId="20266" xr:uid="{AD243A14-EFCE-43B8-9266-892064B6966A}"/>
    <cellStyle name="SAPBEXaggDataEmph 6 3" xfId="20267" xr:uid="{919B085C-3A12-4651-9713-E542574E0DF7}"/>
    <cellStyle name="SAPBEXaggDataEmph 7" xfId="20268" xr:uid="{316BAA05-A187-4099-AB34-7B28B734BDA0}"/>
    <cellStyle name="SAPBEXaggDataEmph 7 2" xfId="20269" xr:uid="{817DE16B-C1E0-42A4-8AE7-39F006F14B69}"/>
    <cellStyle name="SAPBEXaggDataEmph 7 3" xfId="20270" xr:uid="{67D1F56B-A7FA-4AA4-9365-F6886B4E2AAD}"/>
    <cellStyle name="SAPBEXaggDataEmph 8" xfId="20271" xr:uid="{23830593-FE40-4F05-9CA1-44F130F84E6B}"/>
    <cellStyle name="SAPBEXaggDataEmph 8 2" xfId="20272" xr:uid="{36567825-B79C-4F0C-B5DB-8E2B2FEBA20B}"/>
    <cellStyle name="SAPBEXaggDataEmph 8 3" xfId="20273" xr:uid="{CC6A7928-8927-4FF5-A3CE-92E279F56D52}"/>
    <cellStyle name="SAPBEXaggDataEmph 9" xfId="20274" xr:uid="{07E918AE-53AB-4645-8911-05285F61CA7B}"/>
    <cellStyle name="SAPBEXaggDataEmph 9 2" xfId="20275" xr:uid="{A31955C4-67B5-4065-B587-6EDDC59EA95C}"/>
    <cellStyle name="SAPBEXaggDataEmph 9 3" xfId="20276" xr:uid="{65437547-1DE0-4911-B035-9FFAE2037AB7}"/>
    <cellStyle name="SAPBEXaggItem" xfId="1741" xr:uid="{9EEEB959-0F1F-4CD2-8F5F-1978BA134BF4}"/>
    <cellStyle name="SAPBEXaggItem 10" xfId="20277" xr:uid="{7BBEF7F7-8B2D-4E65-9DCD-EC8E34D4F2BA}"/>
    <cellStyle name="SAPBEXaggItem 10 2" xfId="20278" xr:uid="{AC998368-7AF0-4B8D-922F-89A51A6C760C}"/>
    <cellStyle name="SAPBEXaggItem 10 3" xfId="20279" xr:uid="{D1086C0A-5480-4015-BABB-25CFF999988C}"/>
    <cellStyle name="SAPBEXaggItem 11" xfId="20280" xr:uid="{EBB71731-5DA7-4650-A8B6-B85F4F69C18E}"/>
    <cellStyle name="SAPBEXaggItem 12" xfId="20281" xr:uid="{6EC75740-7DE0-41CE-82A1-19F9C93B73D8}"/>
    <cellStyle name="SAPBEXaggItem 2" xfId="20282" xr:uid="{59E01027-1B8B-471A-AF91-43901BC87CB5}"/>
    <cellStyle name="SAPBEXaggItem 2 2" xfId="20283" xr:uid="{88A5C4CB-939F-41D8-B679-BD822D752B45}"/>
    <cellStyle name="SAPBEXaggItem 2 3" xfId="20284" xr:uid="{E4B35339-B2BF-47D4-9D7D-A47C100FC5C6}"/>
    <cellStyle name="SAPBEXaggItem 3" xfId="20285" xr:uid="{513FD7BA-8FDD-4EA3-951B-BBA4DADCD281}"/>
    <cellStyle name="SAPBEXaggItem 3 2" xfId="20286" xr:uid="{4893BB00-A57C-43CE-A09C-F59DB7587ECB}"/>
    <cellStyle name="SAPBEXaggItem 3 3" xfId="20287" xr:uid="{BF387DFC-B60E-4712-9865-650C1DE72F87}"/>
    <cellStyle name="SAPBEXaggItem 4" xfId="20288" xr:uid="{F1B3D48C-9D49-44BC-A247-A191736D4886}"/>
    <cellStyle name="SAPBEXaggItem 4 2" xfId="20289" xr:uid="{DDC4CA61-4C3E-4F2A-AB77-3E52A90906BB}"/>
    <cellStyle name="SAPBEXaggItem 4 3" xfId="20290" xr:uid="{586F3DB8-349A-4104-B43E-CA22444955BE}"/>
    <cellStyle name="SAPBEXaggItem 5" xfId="20291" xr:uid="{9B4E8B53-9348-4125-959E-0FE3930B38E8}"/>
    <cellStyle name="SAPBEXaggItem 5 2" xfId="20292" xr:uid="{168F84C1-E747-497E-BDE6-795E1FE9B923}"/>
    <cellStyle name="SAPBEXaggItem 5 3" xfId="20293" xr:uid="{5994AE39-D26C-478D-9664-8FA9C7E146A5}"/>
    <cellStyle name="SAPBEXaggItem 6" xfId="20294" xr:uid="{8F467DE2-13DD-4C2A-9C92-15F191AD16E9}"/>
    <cellStyle name="SAPBEXaggItem 6 2" xfId="20295" xr:uid="{E8B5561D-81DD-4F0C-813A-E13D261DB813}"/>
    <cellStyle name="SAPBEXaggItem 6 3" xfId="20296" xr:uid="{DC41A9E4-2C6B-454F-AEE8-1C2F45F34F07}"/>
    <cellStyle name="SAPBEXaggItem 7" xfId="20297" xr:uid="{2517C3D5-37A3-4323-8A8A-148282A455EA}"/>
    <cellStyle name="SAPBEXaggItem 7 2" xfId="20298" xr:uid="{879BB74D-26B5-4343-96B2-5E63EA293B29}"/>
    <cellStyle name="SAPBEXaggItem 7 3" xfId="20299" xr:uid="{A257F2E1-52E7-4461-BDF3-03CC235ED253}"/>
    <cellStyle name="SAPBEXaggItem 8" xfId="20300" xr:uid="{8D6D2608-0A47-4F0C-B45E-DA6AC12151A3}"/>
    <cellStyle name="SAPBEXaggItem 8 2" xfId="20301" xr:uid="{17293147-6C36-48AE-8C03-9B47B1A69356}"/>
    <cellStyle name="SAPBEXaggItem 8 3" xfId="20302" xr:uid="{E3190018-AD75-4CA9-B335-54F7D4108809}"/>
    <cellStyle name="SAPBEXaggItem 9" xfId="20303" xr:uid="{B01D4ADF-F587-437B-97BF-8DA2FFA3DFA8}"/>
    <cellStyle name="SAPBEXaggItem 9 2" xfId="20304" xr:uid="{80BA7E8D-90FC-4B44-A318-1FBD15A5EA8A}"/>
    <cellStyle name="SAPBEXaggItem 9 3" xfId="20305" xr:uid="{CBA1FAFF-4AFC-4A97-B741-E9BC2B7BBABA}"/>
    <cellStyle name="SAPBEXaggItemX" xfId="1742" xr:uid="{BCA4DA10-C9B5-4AC1-ADB5-1784AAB45504}"/>
    <cellStyle name="SAPBEXaggItemX 10" xfId="20306" xr:uid="{A5E09757-106A-4735-9BBE-30191E534634}"/>
    <cellStyle name="SAPBEXaggItemX 2" xfId="20307" xr:uid="{E0C0E24F-0216-4B7A-8B29-3AF8DF81FCEF}"/>
    <cellStyle name="SAPBEXaggItemX 2 2" xfId="20308" xr:uid="{E95471D4-8C03-48A5-8564-9AB72AC07A8D}"/>
    <cellStyle name="SAPBEXaggItemX 2 3" xfId="20309" xr:uid="{E925B214-F785-4BD9-8DE1-734AAC33FC50}"/>
    <cellStyle name="SAPBEXaggItemX 3" xfId="20310" xr:uid="{98EBDBE0-9C13-40E6-9841-4D34576EC6A3}"/>
    <cellStyle name="SAPBEXaggItemX 3 2" xfId="20311" xr:uid="{AF2CE3F4-FDB7-4627-98C1-6C2F811FB8E6}"/>
    <cellStyle name="SAPBEXaggItemX 3 3" xfId="20312" xr:uid="{B6A45F0E-0F8B-44DB-B4DE-2AF5D7FAA7C7}"/>
    <cellStyle name="SAPBEXaggItemX 4" xfId="20313" xr:uid="{E16D8D66-0E40-487E-9BE2-3C0185F528AF}"/>
    <cellStyle name="SAPBEXaggItemX 4 2" xfId="20314" xr:uid="{BAA4AEC7-0513-46FB-8746-5F88490E43F6}"/>
    <cellStyle name="SAPBEXaggItemX 4 3" xfId="20315" xr:uid="{FCB2B6B1-D395-405B-81BA-7A027F7F83D7}"/>
    <cellStyle name="SAPBEXaggItemX 5" xfId="20316" xr:uid="{1BB39783-FFDD-40CC-B93F-C90434182BB8}"/>
    <cellStyle name="SAPBEXaggItemX 5 2" xfId="20317" xr:uid="{ACD166B6-59FC-45B0-B3FD-0C21F4D2966F}"/>
    <cellStyle name="SAPBEXaggItemX 5 3" xfId="20318" xr:uid="{3D012035-2169-4944-A4E0-810A7238CB3E}"/>
    <cellStyle name="SAPBEXaggItemX 6" xfId="20319" xr:uid="{79BEB061-87FC-4B93-9EBA-01BB403BE452}"/>
    <cellStyle name="SAPBEXaggItemX 6 2" xfId="20320" xr:uid="{B67A1154-CC01-4D12-B34D-6A2260A3C96E}"/>
    <cellStyle name="SAPBEXaggItemX 6 3" xfId="20321" xr:uid="{54BF561B-EC34-4E65-8285-25679267E324}"/>
    <cellStyle name="SAPBEXaggItemX 7" xfId="20322" xr:uid="{10510BF6-2938-4A52-B59F-CFD07618EA09}"/>
    <cellStyle name="SAPBEXaggItemX 7 2" xfId="20323" xr:uid="{A8E841B5-07DF-4162-A87B-16FD0C6B04F3}"/>
    <cellStyle name="SAPBEXaggItemX 7 3" xfId="20324" xr:uid="{D2B674BE-DE34-424D-BCF5-896C13F4FCF1}"/>
    <cellStyle name="SAPBEXaggItemX 8" xfId="20325" xr:uid="{577882F9-E010-4AFA-9998-045ED52CE567}"/>
    <cellStyle name="SAPBEXaggItemX 8 2" xfId="20326" xr:uid="{6C4C5146-8B01-4332-B75E-222F0D51F0E1}"/>
    <cellStyle name="SAPBEXaggItemX 8 3" xfId="20327" xr:uid="{5989FADA-375D-4C74-8379-99C87A180154}"/>
    <cellStyle name="SAPBEXaggItemX 9" xfId="20328" xr:uid="{854544D0-22E4-4A38-830B-4F0C7C8BEA92}"/>
    <cellStyle name="SAPBEXaggItemX 9 2" xfId="20329" xr:uid="{75D0C1DE-8E24-4590-8C5E-3EDA709797EB}"/>
    <cellStyle name="SAPBEXaggItemX 9 3" xfId="20330" xr:uid="{4BE4BF1F-9FD8-46B0-A112-206433A43B08}"/>
    <cellStyle name="SAPBEXchaText" xfId="1743" xr:uid="{6C0D05B4-350E-40C8-99CD-A064D8CE424B}"/>
    <cellStyle name="SAPBEXchaText 2" xfId="20331" xr:uid="{1C665548-611B-4510-93D7-1DD74BECABEF}"/>
    <cellStyle name="SAPBEXexcBad7" xfId="1744" xr:uid="{AC030703-AC1C-4A53-8E2B-65BD6B550F6C}"/>
    <cellStyle name="SAPBEXexcBad7 10" xfId="20332" xr:uid="{A1536FE9-17A0-4339-8569-16F37ECD6A9F}"/>
    <cellStyle name="SAPBEXexcBad7 10 2" xfId="20333" xr:uid="{4097DBCB-4633-4AB4-8ACA-E4D87DA5E116}"/>
    <cellStyle name="SAPBEXexcBad7 10 3" xfId="20334" xr:uid="{18D54CA4-7513-4E44-856D-E6205C302F62}"/>
    <cellStyle name="SAPBEXexcBad7 11" xfId="20335" xr:uid="{5BA10516-A969-4686-9651-B9FF79906E40}"/>
    <cellStyle name="SAPBEXexcBad7 12" xfId="20336" xr:uid="{355AFD89-C696-4416-9D6F-53963D108A7B}"/>
    <cellStyle name="SAPBEXexcBad7 2" xfId="20337" xr:uid="{6C6BCEF7-10D1-4DA7-BA54-20420DEED7A2}"/>
    <cellStyle name="SAPBEXexcBad7 2 2" xfId="20338" xr:uid="{14317E98-E224-41B1-8120-D65641B3F47E}"/>
    <cellStyle name="SAPBEXexcBad7 2 3" xfId="20339" xr:uid="{6A597AEC-6004-4F7D-8F70-9BF526DFA218}"/>
    <cellStyle name="SAPBEXexcBad7 3" xfId="20340" xr:uid="{96F0D40E-79B7-4308-994D-12B31CE557DD}"/>
    <cellStyle name="SAPBEXexcBad7 3 2" xfId="20341" xr:uid="{922A7A61-920D-4986-8212-90D5D06B9C7C}"/>
    <cellStyle name="SAPBEXexcBad7 3 3" xfId="20342" xr:uid="{C2D10461-7C69-4557-A3B1-1D4DF685C38F}"/>
    <cellStyle name="SAPBEXexcBad7 4" xfId="20343" xr:uid="{3085CCB4-18E0-4128-9E1E-782677EB5A87}"/>
    <cellStyle name="SAPBEXexcBad7 4 2" xfId="20344" xr:uid="{1A159592-2ED7-4779-ACDC-96D759BB1AAC}"/>
    <cellStyle name="SAPBEXexcBad7 4 3" xfId="20345" xr:uid="{C9E5F3F7-0AA6-46BC-B2F1-0B016DDDC1F2}"/>
    <cellStyle name="SAPBEXexcBad7 5" xfId="20346" xr:uid="{9A032921-2AE2-4A64-A048-984CF2B26D3A}"/>
    <cellStyle name="SAPBEXexcBad7 5 2" xfId="20347" xr:uid="{1D1FE3CE-29AC-4BFD-9772-A51550A2146F}"/>
    <cellStyle name="SAPBEXexcBad7 5 3" xfId="20348" xr:uid="{77CAA0A4-49CE-4067-B54B-B6A31A8F96AD}"/>
    <cellStyle name="SAPBEXexcBad7 6" xfId="20349" xr:uid="{EBCEA39D-EE88-48B0-BE66-6EE2091461FC}"/>
    <cellStyle name="SAPBEXexcBad7 6 2" xfId="20350" xr:uid="{F194E371-50CE-4634-A14D-8C6389377642}"/>
    <cellStyle name="SAPBEXexcBad7 6 3" xfId="20351" xr:uid="{F381466B-AD0E-406D-B8CE-75DD2EE71756}"/>
    <cellStyle name="SAPBEXexcBad7 7" xfId="20352" xr:uid="{37DC19B4-4AEE-483C-AB80-2E3100DC3D29}"/>
    <cellStyle name="SAPBEXexcBad7 7 2" xfId="20353" xr:uid="{DFE1D25E-7DC3-46E9-8BA0-85E797AD13C1}"/>
    <cellStyle name="SAPBEXexcBad7 7 3" xfId="20354" xr:uid="{DAE56977-E75E-46D1-B4C3-4FAD5D084E5C}"/>
    <cellStyle name="SAPBEXexcBad7 8" xfId="20355" xr:uid="{3F263161-6FF7-40FB-9CB6-4502FEF98E98}"/>
    <cellStyle name="SAPBEXexcBad7 8 2" xfId="20356" xr:uid="{949CA372-45CE-41A7-8B72-F2FFB7C7545C}"/>
    <cellStyle name="SAPBEXexcBad7 8 3" xfId="20357" xr:uid="{E5A08974-1592-4A34-ABD5-3E57F94B7DDD}"/>
    <cellStyle name="SAPBEXexcBad7 9" xfId="20358" xr:uid="{16118AD6-FFED-4D4F-B7A3-3EA043E0CBF5}"/>
    <cellStyle name="SAPBEXexcBad7 9 2" xfId="20359" xr:uid="{EBDEB71F-A879-4642-A36B-5306F2C60E23}"/>
    <cellStyle name="SAPBEXexcBad7 9 3" xfId="20360" xr:uid="{FD268291-33CD-4322-896F-1BD9E17BB02B}"/>
    <cellStyle name="SAPBEXexcBad8" xfId="1745" xr:uid="{841D3C20-CCB9-4A8F-8582-2813EA892813}"/>
    <cellStyle name="SAPBEXexcBad8 10" xfId="20361" xr:uid="{47F121ED-1496-4F58-A113-7DBCA068CC18}"/>
    <cellStyle name="SAPBEXexcBad8 10 2" xfId="20362" xr:uid="{DE321D20-964A-4A7E-863D-6FE6808927C8}"/>
    <cellStyle name="SAPBEXexcBad8 10 3" xfId="20363" xr:uid="{658554DD-A78B-480F-AB55-D69038C067B7}"/>
    <cellStyle name="SAPBEXexcBad8 11" xfId="20364" xr:uid="{C71C9382-DE56-498F-8EAA-D751D02033D3}"/>
    <cellStyle name="SAPBEXexcBad8 12" xfId="20365" xr:uid="{27273BD7-42BE-4B20-BF4C-2F166CE20C32}"/>
    <cellStyle name="SAPBEXexcBad8 2" xfId="20366" xr:uid="{67D20B02-23D8-47A5-A10B-540B6C8F0CEA}"/>
    <cellStyle name="SAPBEXexcBad8 2 2" xfId="20367" xr:uid="{36179E08-B0C0-4DA0-812A-64E9F8BC28FE}"/>
    <cellStyle name="SAPBEXexcBad8 2 3" xfId="20368" xr:uid="{19D2B9E8-214F-4EE1-880F-527692E83E43}"/>
    <cellStyle name="SAPBEXexcBad8 3" xfId="20369" xr:uid="{2F0938F6-8AF7-4E36-ADB4-36ACC66D35EB}"/>
    <cellStyle name="SAPBEXexcBad8 3 2" xfId="20370" xr:uid="{A8D90437-379F-4B0E-BF10-2538F6086E89}"/>
    <cellStyle name="SAPBEXexcBad8 3 3" xfId="20371" xr:uid="{D9DAB31C-CC1B-4DD9-8060-131BE3EB9F6D}"/>
    <cellStyle name="SAPBEXexcBad8 4" xfId="20372" xr:uid="{1D17EAA3-A32B-447D-A901-6FEAE933FCA2}"/>
    <cellStyle name="SAPBEXexcBad8 4 2" xfId="20373" xr:uid="{140CB68C-B3EE-4037-A36D-D800056E7964}"/>
    <cellStyle name="SAPBEXexcBad8 4 3" xfId="20374" xr:uid="{90B69C64-D18A-4711-9CA4-1907D4142750}"/>
    <cellStyle name="SAPBEXexcBad8 5" xfId="20375" xr:uid="{7C1D7033-C4BD-4C0D-B819-62FC85EC0808}"/>
    <cellStyle name="SAPBEXexcBad8 5 2" xfId="20376" xr:uid="{5AE95B19-61F8-47FA-8512-88660EB28BEF}"/>
    <cellStyle name="SAPBEXexcBad8 5 3" xfId="20377" xr:uid="{38E5001D-17AB-4DED-9181-FEA6B8BB51FE}"/>
    <cellStyle name="SAPBEXexcBad8 6" xfId="20378" xr:uid="{A8985A3E-5A4B-4C9A-AFE0-9E65C214BFE6}"/>
    <cellStyle name="SAPBEXexcBad8 6 2" xfId="20379" xr:uid="{C6B3ADA1-A00C-403B-9608-67BE460405D9}"/>
    <cellStyle name="SAPBEXexcBad8 6 3" xfId="20380" xr:uid="{7D523615-9179-49D3-9FCB-5FA77D67661B}"/>
    <cellStyle name="SAPBEXexcBad8 7" xfId="20381" xr:uid="{F3A11916-90AB-45F3-B789-67B4153C5E6B}"/>
    <cellStyle name="SAPBEXexcBad8 7 2" xfId="20382" xr:uid="{CEC7F70A-EB97-4DBD-996B-3085C70E7112}"/>
    <cellStyle name="SAPBEXexcBad8 7 3" xfId="20383" xr:uid="{F8BEE455-4CFE-4AE0-9B91-C5B3C0A2806E}"/>
    <cellStyle name="SAPBEXexcBad8 8" xfId="20384" xr:uid="{F2C7579E-4848-4C23-B5E0-BC0A05CDA1A9}"/>
    <cellStyle name="SAPBEXexcBad8 8 2" xfId="20385" xr:uid="{AA81D076-A8DF-4FC7-9E22-8D844614AFBD}"/>
    <cellStyle name="SAPBEXexcBad8 8 3" xfId="20386" xr:uid="{2C19FC99-4D7C-4725-8851-5BF655F3AA9F}"/>
    <cellStyle name="SAPBEXexcBad8 9" xfId="20387" xr:uid="{698A3592-21F4-4E99-80C4-F67FCB3BFA07}"/>
    <cellStyle name="SAPBEXexcBad8 9 2" xfId="20388" xr:uid="{14AC750B-1BDE-40C1-9F39-94562B0E988A}"/>
    <cellStyle name="SAPBEXexcBad8 9 3" xfId="20389" xr:uid="{01FCBC83-8D90-40DD-B950-9283D0D57B0B}"/>
    <cellStyle name="SAPBEXexcBad9" xfId="1746" xr:uid="{66270BF3-878F-4FA5-8CA0-A042852F37AA}"/>
    <cellStyle name="SAPBEXexcBad9 10" xfId="20390" xr:uid="{86B32D8B-4A26-43DC-9565-A2F85A60C258}"/>
    <cellStyle name="SAPBEXexcBad9 10 2" xfId="20391" xr:uid="{3DE1B450-1952-4E25-95E4-885E0B1AA44F}"/>
    <cellStyle name="SAPBEXexcBad9 10 3" xfId="20392" xr:uid="{961A67E2-E394-460A-A5C6-83F8DDDCA338}"/>
    <cellStyle name="SAPBEXexcBad9 11" xfId="20393" xr:uid="{0B87D313-F9B1-431F-BDC5-8EE72A7F84DF}"/>
    <cellStyle name="SAPBEXexcBad9 12" xfId="20394" xr:uid="{D63FE83E-A46F-4030-B111-686A05D58ED0}"/>
    <cellStyle name="SAPBEXexcBad9 2" xfId="20395" xr:uid="{35ED7FBA-CB4A-4965-95FC-4E55E499B3B3}"/>
    <cellStyle name="SAPBEXexcBad9 2 2" xfId="20396" xr:uid="{DC1E51D3-917D-46C9-957E-ED8F5CA93DEE}"/>
    <cellStyle name="SAPBEXexcBad9 2 3" xfId="20397" xr:uid="{210264B4-18A9-4C4A-A086-7E48EA12FCA7}"/>
    <cellStyle name="SAPBEXexcBad9 3" xfId="20398" xr:uid="{7F7A4C29-6762-4C90-AB6A-B499DD10E565}"/>
    <cellStyle name="SAPBEXexcBad9 3 2" xfId="20399" xr:uid="{80AEF121-6B37-44DD-899C-6403B715C658}"/>
    <cellStyle name="SAPBEXexcBad9 3 3" xfId="20400" xr:uid="{10819D18-8C08-4150-B10E-BCEBB31CED18}"/>
    <cellStyle name="SAPBEXexcBad9 4" xfId="20401" xr:uid="{82A401FE-0A79-438E-9482-89D32B7680E3}"/>
    <cellStyle name="SAPBEXexcBad9 4 2" xfId="20402" xr:uid="{28682F23-A73B-4ABD-AFCE-15608E0AF791}"/>
    <cellStyle name="SAPBEXexcBad9 4 3" xfId="20403" xr:uid="{D89A06B7-F509-4C38-A655-3258DC14B72E}"/>
    <cellStyle name="SAPBEXexcBad9 5" xfId="20404" xr:uid="{E5520792-48F3-4419-A6F4-7FF9E0DC4B92}"/>
    <cellStyle name="SAPBEXexcBad9 5 2" xfId="20405" xr:uid="{1D0C5A12-524A-4E0B-B3B3-3DC54E460769}"/>
    <cellStyle name="SAPBEXexcBad9 5 3" xfId="20406" xr:uid="{07508234-3434-4FEA-93FE-C3AFAC0F8B77}"/>
    <cellStyle name="SAPBEXexcBad9 6" xfId="20407" xr:uid="{79F5AF3E-24C1-42D9-B0B9-BF569695E13F}"/>
    <cellStyle name="SAPBEXexcBad9 6 2" xfId="20408" xr:uid="{5C494B2D-B9F9-4E8C-8A73-3C1824B92E34}"/>
    <cellStyle name="SAPBEXexcBad9 6 3" xfId="20409" xr:uid="{1BE267D0-7ECB-4603-B005-CCB4A24B1526}"/>
    <cellStyle name="SAPBEXexcBad9 7" xfId="20410" xr:uid="{2C4BDEF5-A3CE-4E06-A616-D8BEBFB0B422}"/>
    <cellStyle name="SAPBEXexcBad9 7 2" xfId="20411" xr:uid="{733021E0-30FB-4F1C-988E-C94DFBBBD70A}"/>
    <cellStyle name="SAPBEXexcBad9 7 3" xfId="20412" xr:uid="{22595004-4203-4FC6-83A0-5A971A788717}"/>
    <cellStyle name="SAPBEXexcBad9 8" xfId="20413" xr:uid="{E521ABC4-7DD9-474F-AABA-421E1D417A4F}"/>
    <cellStyle name="SAPBEXexcBad9 8 2" xfId="20414" xr:uid="{FABFB56E-E50B-4687-9C39-037ED9230A3F}"/>
    <cellStyle name="SAPBEXexcBad9 8 3" xfId="20415" xr:uid="{7B143D81-275D-4B78-A0F0-DAB6D71F3B78}"/>
    <cellStyle name="SAPBEXexcBad9 9" xfId="20416" xr:uid="{4079CBD3-E46D-4C8D-9CA9-475C7AAD7DBF}"/>
    <cellStyle name="SAPBEXexcBad9 9 2" xfId="20417" xr:uid="{841662FD-BDC0-4DB4-945A-4949AB9D0CAF}"/>
    <cellStyle name="SAPBEXexcBad9 9 3" xfId="20418" xr:uid="{274D78E3-EB2B-4706-89EF-20B4964D1905}"/>
    <cellStyle name="SAPBEXexcCritical4" xfId="1747" xr:uid="{F7CA70F1-5B06-4A41-A220-EDA24BAAFEA7}"/>
    <cellStyle name="SAPBEXexcCritical4 10" xfId="20419" xr:uid="{29131CDC-48BD-4CDE-AA13-593DD4AC9212}"/>
    <cellStyle name="SAPBEXexcCritical4 10 2" xfId="20420" xr:uid="{8D79EF74-1E41-444A-B969-1E08A9C35574}"/>
    <cellStyle name="SAPBEXexcCritical4 10 3" xfId="20421" xr:uid="{C28C0BB4-BC71-461C-B2E7-3746E0437D15}"/>
    <cellStyle name="SAPBEXexcCritical4 11" xfId="20422" xr:uid="{E6F3FFF4-04E5-4B15-9F1F-34E0528281F4}"/>
    <cellStyle name="SAPBEXexcCritical4 12" xfId="20423" xr:uid="{A33D14DC-54C0-43B8-A3E1-E20033F59707}"/>
    <cellStyle name="SAPBEXexcCritical4 2" xfId="20424" xr:uid="{F0471E0B-CDF1-414A-9285-35D6F8E4F868}"/>
    <cellStyle name="SAPBEXexcCritical4 2 2" xfId="20425" xr:uid="{ADD8955B-9A3F-42F0-BD56-7354CC3CAA95}"/>
    <cellStyle name="SAPBEXexcCritical4 2 3" xfId="20426" xr:uid="{1DB6BEBF-3720-4AB0-B0AB-4F980CC0AE45}"/>
    <cellStyle name="SAPBEXexcCritical4 3" xfId="20427" xr:uid="{287A8F3D-1A04-4844-BD79-EF698D51F2E2}"/>
    <cellStyle name="SAPBEXexcCritical4 3 2" xfId="20428" xr:uid="{4BC474C7-DC02-4D0C-9450-C7C34279CC24}"/>
    <cellStyle name="SAPBEXexcCritical4 3 3" xfId="20429" xr:uid="{6B029C25-09F7-4ED7-8B31-87F99519716D}"/>
    <cellStyle name="SAPBEXexcCritical4 4" xfId="20430" xr:uid="{5C1D305E-C73A-43B5-AB29-106CB6946E5E}"/>
    <cellStyle name="SAPBEXexcCritical4 4 2" xfId="20431" xr:uid="{FCB79B3A-37A2-4ED0-8C3D-170389BFA411}"/>
    <cellStyle name="SAPBEXexcCritical4 4 3" xfId="20432" xr:uid="{3EF9202B-E4A1-42A5-8572-ADBC95C8D3A2}"/>
    <cellStyle name="SAPBEXexcCritical4 5" xfId="20433" xr:uid="{FD09B60D-B65A-4E23-8B73-08E69A9068A4}"/>
    <cellStyle name="SAPBEXexcCritical4 5 2" xfId="20434" xr:uid="{AAA6EFB5-5ACF-44BD-B417-193F0B33CD7E}"/>
    <cellStyle name="SAPBEXexcCritical4 5 3" xfId="20435" xr:uid="{F772C933-BEB2-4A12-B918-7FCCC9BE8159}"/>
    <cellStyle name="SAPBEXexcCritical4 6" xfId="20436" xr:uid="{1C3DAEC6-E82D-4E07-8D3D-038D57420682}"/>
    <cellStyle name="SAPBEXexcCritical4 6 2" xfId="20437" xr:uid="{5DF1F427-11C8-408C-9F7E-7EC27048FC99}"/>
    <cellStyle name="SAPBEXexcCritical4 6 3" xfId="20438" xr:uid="{690FCA98-4BDC-49F2-8AB1-C42515218707}"/>
    <cellStyle name="SAPBEXexcCritical4 7" xfId="20439" xr:uid="{D87E2916-C6F8-461F-8981-BAA0D913A2F9}"/>
    <cellStyle name="SAPBEXexcCritical4 7 2" xfId="20440" xr:uid="{4EB0D3BC-3DC9-4EB6-9F72-922D6E88F947}"/>
    <cellStyle name="SAPBEXexcCritical4 7 3" xfId="20441" xr:uid="{B892A0C8-E79A-4DB5-9871-05B98F226235}"/>
    <cellStyle name="SAPBEXexcCritical4 8" xfId="20442" xr:uid="{3A8AE953-A9C1-4274-8B52-BDC74E471495}"/>
    <cellStyle name="SAPBEXexcCritical4 8 2" xfId="20443" xr:uid="{32AE00EF-A8F5-4343-ABA5-CB01CE87292A}"/>
    <cellStyle name="SAPBEXexcCritical4 8 3" xfId="20444" xr:uid="{1C4BD27E-A97E-4E71-A1BA-FE8BD09FEEEA}"/>
    <cellStyle name="SAPBEXexcCritical4 9" xfId="20445" xr:uid="{FB88976E-D4AB-4ED3-B33C-C40211D72B47}"/>
    <cellStyle name="SAPBEXexcCritical4 9 2" xfId="20446" xr:uid="{F8084B27-A67C-4791-A4C5-0F657257064E}"/>
    <cellStyle name="SAPBEXexcCritical4 9 3" xfId="20447" xr:uid="{2EE995EB-A2D4-4EEE-B26A-1273BC91EE0E}"/>
    <cellStyle name="SAPBEXexcCritical5" xfId="1748" xr:uid="{59ABC0C8-E1E4-443D-AEEF-79FADA89D0B6}"/>
    <cellStyle name="SAPBEXexcCritical5 10" xfId="20448" xr:uid="{D8036D66-857F-4E59-8102-BB2A382FFFB4}"/>
    <cellStyle name="SAPBEXexcCritical5 10 2" xfId="20449" xr:uid="{718C0E26-EE42-4D76-8567-B543C338AAA4}"/>
    <cellStyle name="SAPBEXexcCritical5 10 3" xfId="20450" xr:uid="{8BF6CCBE-5D0A-4E7C-87F7-FCFA6185EC36}"/>
    <cellStyle name="SAPBEXexcCritical5 11" xfId="20451" xr:uid="{899127AE-1FFA-44C5-91D4-F64B213DBC23}"/>
    <cellStyle name="SAPBEXexcCritical5 12" xfId="20452" xr:uid="{1AC7436A-581F-4510-8832-61438BFB7A40}"/>
    <cellStyle name="SAPBEXexcCritical5 2" xfId="20453" xr:uid="{521BC115-73E4-4C81-BB3F-6E8C8342C7AB}"/>
    <cellStyle name="SAPBEXexcCritical5 2 2" xfId="20454" xr:uid="{6DB0F643-3E46-4139-B45F-89E26B0C6751}"/>
    <cellStyle name="SAPBEXexcCritical5 2 3" xfId="20455" xr:uid="{9DE03DA7-A60A-4EE8-9B16-8F8FA2019D18}"/>
    <cellStyle name="SAPBEXexcCritical5 3" xfId="20456" xr:uid="{E00244AB-D93A-4E35-A755-D1CA408D1061}"/>
    <cellStyle name="SAPBEXexcCritical5 3 2" xfId="20457" xr:uid="{916C977D-3E1C-4FD1-A3C3-9B8240CFBAED}"/>
    <cellStyle name="SAPBEXexcCritical5 3 3" xfId="20458" xr:uid="{FAF33822-5614-4F34-BF39-CCC6E9DFC7F9}"/>
    <cellStyle name="SAPBEXexcCritical5 4" xfId="20459" xr:uid="{778D460A-8684-4934-9798-98F5F7147A2D}"/>
    <cellStyle name="SAPBEXexcCritical5 4 2" xfId="20460" xr:uid="{EE68B188-20BE-47A3-8447-4608E2E41B6C}"/>
    <cellStyle name="SAPBEXexcCritical5 4 3" xfId="20461" xr:uid="{62A09987-FD8C-4CAA-BD76-E25F02D84153}"/>
    <cellStyle name="SAPBEXexcCritical5 5" xfId="20462" xr:uid="{41B55979-A35A-4076-89A0-70277D35D66E}"/>
    <cellStyle name="SAPBEXexcCritical5 5 2" xfId="20463" xr:uid="{0818350D-A8D9-40DC-8736-C3335F657817}"/>
    <cellStyle name="SAPBEXexcCritical5 5 3" xfId="20464" xr:uid="{61AEAF25-4465-4B2B-8D68-437B80447C03}"/>
    <cellStyle name="SAPBEXexcCritical5 6" xfId="20465" xr:uid="{D9B81AA7-3FCC-4FBF-8A85-36DC9EC785FA}"/>
    <cellStyle name="SAPBEXexcCritical5 6 2" xfId="20466" xr:uid="{03AA3174-D8A4-4AD4-A2DB-FD911E6C9AA0}"/>
    <cellStyle name="SAPBEXexcCritical5 6 3" xfId="20467" xr:uid="{7AB732AA-E093-4D11-AECF-F5709C707FB9}"/>
    <cellStyle name="SAPBEXexcCritical5 7" xfId="20468" xr:uid="{AB198C30-FD68-45EB-9676-CD3DC154030E}"/>
    <cellStyle name="SAPBEXexcCritical5 7 2" xfId="20469" xr:uid="{248379DE-7D46-425E-97AC-8C8CB770A792}"/>
    <cellStyle name="SAPBEXexcCritical5 7 3" xfId="20470" xr:uid="{AF50BBEE-5444-4595-8C36-9780A275E6B9}"/>
    <cellStyle name="SAPBEXexcCritical5 8" xfId="20471" xr:uid="{7585B462-81F0-4FC6-AA7D-718824FFE20D}"/>
    <cellStyle name="SAPBEXexcCritical5 8 2" xfId="20472" xr:uid="{AEE904B5-EB6E-4224-9D85-4F8D9FDF32F1}"/>
    <cellStyle name="SAPBEXexcCritical5 8 3" xfId="20473" xr:uid="{7F9C5E0D-95D9-4BBC-A316-6EF7FAFF92BD}"/>
    <cellStyle name="SAPBEXexcCritical5 9" xfId="20474" xr:uid="{C5CD1BD9-5158-417D-85E2-0E39D20B5B2B}"/>
    <cellStyle name="SAPBEXexcCritical5 9 2" xfId="20475" xr:uid="{83140CF5-2E5F-44C2-9AF7-5BAECF4C50AF}"/>
    <cellStyle name="SAPBEXexcCritical5 9 3" xfId="20476" xr:uid="{8FAA5889-369E-4F54-82D9-84439E3BB162}"/>
    <cellStyle name="SAPBEXexcCritical6" xfId="1749" xr:uid="{F64C9D9A-D13E-4813-ACD0-A655EC2AFBA5}"/>
    <cellStyle name="SAPBEXexcCritical6 10" xfId="20477" xr:uid="{097C8F5D-6102-4A10-BC60-21A713EAEC03}"/>
    <cellStyle name="SAPBEXexcCritical6 10 2" xfId="20478" xr:uid="{65E8AD06-B773-40B3-B946-1FEF03093CBB}"/>
    <cellStyle name="SAPBEXexcCritical6 10 3" xfId="20479" xr:uid="{4A1FAA80-539A-483D-A1F3-C6D2F7CDBE46}"/>
    <cellStyle name="SAPBEXexcCritical6 11" xfId="20480" xr:uid="{166B4D59-62CA-49DE-AC91-5A9E645C412E}"/>
    <cellStyle name="SAPBEXexcCritical6 12" xfId="20481" xr:uid="{9924EEAB-F8A6-4EF3-8AEB-C89266070C13}"/>
    <cellStyle name="SAPBEXexcCritical6 2" xfId="20482" xr:uid="{D10766EE-29E3-4082-825F-594123BAE9A0}"/>
    <cellStyle name="SAPBEXexcCritical6 2 2" xfId="20483" xr:uid="{4B365F51-6A12-45D1-9A82-5FF15ECD2234}"/>
    <cellStyle name="SAPBEXexcCritical6 2 3" xfId="20484" xr:uid="{77D23F76-012A-4762-8EA2-BB77AF87BDCE}"/>
    <cellStyle name="SAPBEXexcCritical6 3" xfId="20485" xr:uid="{2414BFCA-9D6F-4C9A-A7E4-D71B6F9790A5}"/>
    <cellStyle name="SAPBEXexcCritical6 3 2" xfId="20486" xr:uid="{A167DF1D-5186-470E-9D57-439FFC890AEA}"/>
    <cellStyle name="SAPBEXexcCritical6 3 3" xfId="20487" xr:uid="{9B5FB8CC-BDFB-40B5-AA1B-F88EBED94893}"/>
    <cellStyle name="SAPBEXexcCritical6 4" xfId="20488" xr:uid="{87968158-969A-46F1-ADC5-59EB7D506D0A}"/>
    <cellStyle name="SAPBEXexcCritical6 4 2" xfId="20489" xr:uid="{BB689BE7-9706-4F71-ADAF-D0E5D64E4EBE}"/>
    <cellStyle name="SAPBEXexcCritical6 4 3" xfId="20490" xr:uid="{5585230A-128D-41E7-8471-3ADBF1A83831}"/>
    <cellStyle name="SAPBEXexcCritical6 5" xfId="20491" xr:uid="{8DA2D95C-5B38-45FA-B155-F4029A0A94F4}"/>
    <cellStyle name="SAPBEXexcCritical6 5 2" xfId="20492" xr:uid="{FB3479FF-2776-4185-B715-E78F0CB352D1}"/>
    <cellStyle name="SAPBEXexcCritical6 5 3" xfId="20493" xr:uid="{BBCC8B10-8DDC-40FA-AA6E-18EDF4E7CF2F}"/>
    <cellStyle name="SAPBEXexcCritical6 6" xfId="20494" xr:uid="{953BB25D-3C95-4CCF-AB52-CFAB33B2676F}"/>
    <cellStyle name="SAPBEXexcCritical6 6 2" xfId="20495" xr:uid="{3BFCBB58-54D7-406A-BB4E-BD3D70A1E8A5}"/>
    <cellStyle name="SAPBEXexcCritical6 6 3" xfId="20496" xr:uid="{0E081613-7A1A-4427-931A-15352FFEDE68}"/>
    <cellStyle name="SAPBEXexcCritical6 7" xfId="20497" xr:uid="{61699215-DC59-418E-B4C7-F4007259F4B5}"/>
    <cellStyle name="SAPBEXexcCritical6 7 2" xfId="20498" xr:uid="{5D8EF59F-9804-413E-A940-DF6091E36455}"/>
    <cellStyle name="SAPBEXexcCritical6 7 3" xfId="20499" xr:uid="{0EE7A0ED-F35D-4495-8CD8-B9FD38F750A7}"/>
    <cellStyle name="SAPBEXexcCritical6 8" xfId="20500" xr:uid="{116A18C2-574C-4DB3-864F-032AC47FC782}"/>
    <cellStyle name="SAPBEXexcCritical6 8 2" xfId="20501" xr:uid="{64D9CB53-512B-4997-A8DE-B345223A87E5}"/>
    <cellStyle name="SAPBEXexcCritical6 8 3" xfId="20502" xr:uid="{8091E964-B197-43C8-B563-D81F751D9FFB}"/>
    <cellStyle name="SAPBEXexcCritical6 9" xfId="20503" xr:uid="{20E6B275-9C33-41C8-B23D-C157998EB216}"/>
    <cellStyle name="SAPBEXexcCritical6 9 2" xfId="20504" xr:uid="{897424DC-2656-43AA-8D18-74E899EE0B1C}"/>
    <cellStyle name="SAPBEXexcCritical6 9 3" xfId="20505" xr:uid="{61D038EB-B15E-4BD1-9331-188E72C6B2C5}"/>
    <cellStyle name="SAPBEXexcGood1" xfId="1750" xr:uid="{456AD07A-8772-4935-990B-2132BC3D6F80}"/>
    <cellStyle name="SAPBEXexcGood1 10" xfId="20506" xr:uid="{25FD50D5-2E11-4BD8-B839-B59A190FBEA4}"/>
    <cellStyle name="SAPBEXexcGood1 10 2" xfId="20507" xr:uid="{579B912A-8129-4930-AB48-7B266C6F52F5}"/>
    <cellStyle name="SAPBEXexcGood1 10 3" xfId="20508" xr:uid="{1E7E1A40-B281-4191-A167-236181D67EB6}"/>
    <cellStyle name="SAPBEXexcGood1 11" xfId="20509" xr:uid="{A6F7F3F3-FC2A-466A-B485-C02B1084842F}"/>
    <cellStyle name="SAPBEXexcGood1 12" xfId="20510" xr:uid="{CCA56070-6B6E-44E5-88D7-F96B5830D11E}"/>
    <cellStyle name="SAPBEXexcGood1 2" xfId="20511" xr:uid="{8A32E447-5842-4202-B5D2-50D10C33C8C2}"/>
    <cellStyle name="SAPBEXexcGood1 2 2" xfId="20512" xr:uid="{3B0F8625-F5A3-4957-93A5-5A27179484C0}"/>
    <cellStyle name="SAPBEXexcGood1 2 3" xfId="20513" xr:uid="{432EC9C7-092B-4AF2-BE7C-5B3963AB79C9}"/>
    <cellStyle name="SAPBEXexcGood1 3" xfId="20514" xr:uid="{4E392C13-CD73-4A9B-9D17-53E96ACD7CC3}"/>
    <cellStyle name="SAPBEXexcGood1 3 2" xfId="20515" xr:uid="{1A604FD2-61F0-4C0C-BB62-F0A4ADB2C2C5}"/>
    <cellStyle name="SAPBEXexcGood1 3 3" xfId="20516" xr:uid="{CCE23150-4E41-41C0-A9B3-0299F4C3451E}"/>
    <cellStyle name="SAPBEXexcGood1 4" xfId="20517" xr:uid="{BA7515FC-B783-480B-B48D-61085FEF22C0}"/>
    <cellStyle name="SAPBEXexcGood1 4 2" xfId="20518" xr:uid="{4CA9BA27-3DD6-48D4-B1F6-58D17C22D84F}"/>
    <cellStyle name="SAPBEXexcGood1 4 3" xfId="20519" xr:uid="{F47F5219-5676-4B24-9ACA-3021FE4BA989}"/>
    <cellStyle name="SAPBEXexcGood1 5" xfId="20520" xr:uid="{308D639F-B723-4584-93BF-3A554396D5B0}"/>
    <cellStyle name="SAPBEXexcGood1 5 2" xfId="20521" xr:uid="{63253C55-6007-44A5-AFCC-72214214D306}"/>
    <cellStyle name="SAPBEXexcGood1 5 3" xfId="20522" xr:uid="{0722F7BD-350D-40E2-A101-6D8E28E6306B}"/>
    <cellStyle name="SAPBEXexcGood1 6" xfId="20523" xr:uid="{C0D51A1D-A2A7-4E8B-A75E-01F0311FCFA5}"/>
    <cellStyle name="SAPBEXexcGood1 6 2" xfId="20524" xr:uid="{C40E1A46-83DB-4244-854E-5AD954AE4002}"/>
    <cellStyle name="SAPBEXexcGood1 6 3" xfId="20525" xr:uid="{E494551D-4C9D-4557-A13C-682975AF22F2}"/>
    <cellStyle name="SAPBEXexcGood1 7" xfId="20526" xr:uid="{BAF9D36C-1D62-4EE3-A429-C98000BCE7F8}"/>
    <cellStyle name="SAPBEXexcGood1 7 2" xfId="20527" xr:uid="{A664223E-F37E-4C2E-B0DF-FCC67E2964C5}"/>
    <cellStyle name="SAPBEXexcGood1 7 3" xfId="20528" xr:uid="{049F146A-1C4A-4A2F-A94E-D4ACE2B7C7FC}"/>
    <cellStyle name="SAPBEXexcGood1 8" xfId="20529" xr:uid="{13EDB115-AE15-4028-8F89-2FAE6B019F68}"/>
    <cellStyle name="SAPBEXexcGood1 8 2" xfId="20530" xr:uid="{24269DEB-5185-4874-AC57-AB8499BF0020}"/>
    <cellStyle name="SAPBEXexcGood1 8 3" xfId="20531" xr:uid="{E37FA421-D3BE-4E2A-B8C2-0871A8FCD71B}"/>
    <cellStyle name="SAPBEXexcGood1 9" xfId="20532" xr:uid="{DC62A2B6-BF81-4387-94D5-D007C71D7A39}"/>
    <cellStyle name="SAPBEXexcGood1 9 2" xfId="20533" xr:uid="{829DF799-AC5B-4AE9-BD74-14DA9DF510EA}"/>
    <cellStyle name="SAPBEXexcGood1 9 3" xfId="20534" xr:uid="{FA64D045-3207-4D35-B23B-782A36A3D422}"/>
    <cellStyle name="SAPBEXexcGood2" xfId="1751" xr:uid="{4A1E7C38-93E0-41E0-9670-DAF86DDE582E}"/>
    <cellStyle name="SAPBEXexcGood2 10" xfId="20535" xr:uid="{3314D4F7-1968-4F5D-A8B4-8C323D311ABD}"/>
    <cellStyle name="SAPBEXexcGood2 10 2" xfId="20536" xr:uid="{701CB034-81BE-4CF3-BDE1-EFBE2B0FE3BE}"/>
    <cellStyle name="SAPBEXexcGood2 10 3" xfId="20537" xr:uid="{486CFC4E-A4FD-4938-9644-87906ADF9B76}"/>
    <cellStyle name="SAPBEXexcGood2 11" xfId="20538" xr:uid="{FD2C5667-D5B2-4ECC-9A32-91D15DDD750A}"/>
    <cellStyle name="SAPBEXexcGood2 12" xfId="20539" xr:uid="{3BCD1E73-CEE9-469D-A35E-5A9FA91A0C4B}"/>
    <cellStyle name="SAPBEXexcGood2 2" xfId="20540" xr:uid="{40388D0D-2938-4B89-8A9F-48B401B3E569}"/>
    <cellStyle name="SAPBEXexcGood2 2 2" xfId="20541" xr:uid="{6AD27B02-3B88-41F9-B804-BAFE91B371DB}"/>
    <cellStyle name="SAPBEXexcGood2 2 3" xfId="20542" xr:uid="{4D1348A7-73E6-4C5E-9183-07BA9E50FB21}"/>
    <cellStyle name="SAPBEXexcGood2 3" xfId="20543" xr:uid="{4495EDB1-BFC2-4BEF-B1E7-939624590C2F}"/>
    <cellStyle name="SAPBEXexcGood2 3 2" xfId="20544" xr:uid="{9F4C1AE0-FDA0-451B-9ADE-73206D21C57C}"/>
    <cellStyle name="SAPBEXexcGood2 3 3" xfId="20545" xr:uid="{2D28B210-7C34-42E0-9B87-DDAF583EBB5B}"/>
    <cellStyle name="SAPBEXexcGood2 4" xfId="20546" xr:uid="{7A8B3D24-88C4-4E39-8795-3528355489B6}"/>
    <cellStyle name="SAPBEXexcGood2 4 2" xfId="20547" xr:uid="{CCFD7985-F7CF-47BB-9CB5-3EB410D36DC3}"/>
    <cellStyle name="SAPBEXexcGood2 4 3" xfId="20548" xr:uid="{997B7BC0-073E-42BB-A162-64F7F2BA7511}"/>
    <cellStyle name="SAPBEXexcGood2 5" xfId="20549" xr:uid="{95A8B097-3048-424D-B2A8-79E2685383E3}"/>
    <cellStyle name="SAPBEXexcGood2 5 2" xfId="20550" xr:uid="{785AC53A-1E14-400D-8535-E1951D8CA44F}"/>
    <cellStyle name="SAPBEXexcGood2 5 3" xfId="20551" xr:uid="{04CBFDD3-C767-40E3-A20F-E26369796308}"/>
    <cellStyle name="SAPBEXexcGood2 6" xfId="20552" xr:uid="{550DDB0D-5379-4F56-9FE2-B24639725A4B}"/>
    <cellStyle name="SAPBEXexcGood2 6 2" xfId="20553" xr:uid="{65598A1A-5874-4CB1-884B-E81F32334C69}"/>
    <cellStyle name="SAPBEXexcGood2 6 3" xfId="20554" xr:uid="{6EBE030B-8157-4492-AB2D-C81E8A51B60F}"/>
    <cellStyle name="SAPBEXexcGood2 7" xfId="20555" xr:uid="{3C40E5E9-A918-4E40-A7D1-17917A525448}"/>
    <cellStyle name="SAPBEXexcGood2 7 2" xfId="20556" xr:uid="{D2CCFE05-4B0D-4C30-AC5B-633E80AAD947}"/>
    <cellStyle name="SAPBEXexcGood2 7 3" xfId="20557" xr:uid="{85FAB85C-21D4-458C-95DD-B5482DA2422F}"/>
    <cellStyle name="SAPBEXexcGood2 8" xfId="20558" xr:uid="{C1483F1F-3BF1-4A3D-ADF0-56B760AAFCFC}"/>
    <cellStyle name="SAPBEXexcGood2 8 2" xfId="20559" xr:uid="{A7FFD2CA-30B3-4559-87B0-88BC3DC35C4B}"/>
    <cellStyle name="SAPBEXexcGood2 8 3" xfId="20560" xr:uid="{87336FCB-83C2-472F-86CD-DF4E2F8E4AA0}"/>
    <cellStyle name="SAPBEXexcGood2 9" xfId="20561" xr:uid="{C8EA0696-EC02-4A2A-BA19-EE295E0F69AA}"/>
    <cellStyle name="SAPBEXexcGood2 9 2" xfId="20562" xr:uid="{FF81AF2F-284C-4D21-BD6B-A670776650F2}"/>
    <cellStyle name="SAPBEXexcGood2 9 3" xfId="20563" xr:uid="{BA68A06E-D2D5-43AB-89F4-4EEACD92910F}"/>
    <cellStyle name="SAPBEXexcGood3" xfId="1752" xr:uid="{F9557D94-CCEC-4D98-8C76-B14C2F92987D}"/>
    <cellStyle name="SAPBEXexcGood3 10" xfId="20564" xr:uid="{855109D2-DA34-49BA-9269-50CAC5E8A2C0}"/>
    <cellStyle name="SAPBEXexcGood3 10 2" xfId="20565" xr:uid="{CD98EBB9-A3EB-4A14-A2A9-B3B1F5620AB1}"/>
    <cellStyle name="SAPBEXexcGood3 10 3" xfId="20566" xr:uid="{2BCA2A27-5406-4D6C-A250-95CF9F15AB7B}"/>
    <cellStyle name="SAPBEXexcGood3 11" xfId="20567" xr:uid="{94D067C8-D398-4E7A-BEAE-94ED1609C898}"/>
    <cellStyle name="SAPBEXexcGood3 12" xfId="20568" xr:uid="{4FD4AA61-32B6-4E22-9557-49E519727C10}"/>
    <cellStyle name="SAPBEXexcGood3 2" xfId="20569" xr:uid="{65C75DBF-8DB9-424C-9026-27BF91A9B45A}"/>
    <cellStyle name="SAPBEXexcGood3 2 2" xfId="20570" xr:uid="{91493FFE-37D4-419B-ADF2-3F6DF0C9E0F7}"/>
    <cellStyle name="SAPBEXexcGood3 2 3" xfId="20571" xr:uid="{C857EA9F-1D1B-4354-A8F1-B42235DDF6C9}"/>
    <cellStyle name="SAPBEXexcGood3 3" xfId="20572" xr:uid="{431727C0-2AFF-4934-9B1A-C8AF66A10C7B}"/>
    <cellStyle name="SAPBEXexcGood3 3 2" xfId="20573" xr:uid="{54B5A2CD-3F04-4F82-893A-9A2539677936}"/>
    <cellStyle name="SAPBEXexcGood3 3 3" xfId="20574" xr:uid="{DC56471B-4FDC-4F56-B83A-7FDF778F993D}"/>
    <cellStyle name="SAPBEXexcGood3 4" xfId="20575" xr:uid="{E7775365-1C02-49D3-B15E-A7CC9017960A}"/>
    <cellStyle name="SAPBEXexcGood3 4 2" xfId="20576" xr:uid="{37D76754-F08C-4352-8771-6E815FE9A2CA}"/>
    <cellStyle name="SAPBEXexcGood3 4 3" xfId="20577" xr:uid="{D89A82C1-5FAD-4077-A764-8D8E0E9BDEFA}"/>
    <cellStyle name="SAPBEXexcGood3 5" xfId="20578" xr:uid="{2FED89F5-5825-4B1A-A655-E6DCB66FF3E2}"/>
    <cellStyle name="SAPBEXexcGood3 5 2" xfId="20579" xr:uid="{EAAADDB1-A137-495D-9E86-FC6C00A8CAB9}"/>
    <cellStyle name="SAPBEXexcGood3 5 3" xfId="20580" xr:uid="{20CD9F26-D0A8-474F-A1B2-45DDD9BE074A}"/>
    <cellStyle name="SAPBEXexcGood3 6" xfId="20581" xr:uid="{EF283950-8B24-464B-945D-1BF62CC09CF9}"/>
    <cellStyle name="SAPBEXexcGood3 6 2" xfId="20582" xr:uid="{D4282927-55F6-4B26-B35A-487B75C61970}"/>
    <cellStyle name="SAPBEXexcGood3 6 3" xfId="20583" xr:uid="{A7C9120A-EA20-4D32-97EA-766C37C8C72E}"/>
    <cellStyle name="SAPBEXexcGood3 7" xfId="20584" xr:uid="{EC14F146-9CF5-4103-B193-9E1CEE2E281E}"/>
    <cellStyle name="SAPBEXexcGood3 7 2" xfId="20585" xr:uid="{EEE36AD8-B19D-4B3B-AFA3-D9C879EF7187}"/>
    <cellStyle name="SAPBEXexcGood3 7 3" xfId="20586" xr:uid="{9C0B6C3E-C14B-43AA-B427-E4EC16E597B0}"/>
    <cellStyle name="SAPBEXexcGood3 8" xfId="20587" xr:uid="{60BF7139-AFD8-4208-B9DE-DCDA677C9774}"/>
    <cellStyle name="SAPBEXexcGood3 8 2" xfId="20588" xr:uid="{24501ECA-1C81-4AF4-B8F2-AF2D8AB39B20}"/>
    <cellStyle name="SAPBEXexcGood3 8 3" xfId="20589" xr:uid="{D88623AB-F8D4-4A5A-9811-7015FB5987E0}"/>
    <cellStyle name="SAPBEXexcGood3 9" xfId="20590" xr:uid="{C668987D-5E07-4235-8681-6950450BE59C}"/>
    <cellStyle name="SAPBEXexcGood3 9 2" xfId="20591" xr:uid="{A2921C17-1397-44DE-89E1-BBAF7BD3204F}"/>
    <cellStyle name="SAPBEXexcGood3 9 3" xfId="20592" xr:uid="{4D623A95-CD6F-4316-8853-C4308BB444E0}"/>
    <cellStyle name="SAPBEXfilterDrill" xfId="1753" xr:uid="{2D88D1DF-5099-4EAE-ACF6-A17132B27D0E}"/>
    <cellStyle name="SAPBEXfilterDrill 2" xfId="20593" xr:uid="{DEB64C89-A437-498A-8EB3-E907BFA6B8CD}"/>
    <cellStyle name="SAPBEXfilterItem" xfId="1754" xr:uid="{7A4485C4-1CD4-4581-B085-B50986DCF92E}"/>
    <cellStyle name="SAPBEXfilterItem 2" xfId="20594" xr:uid="{A806F067-F383-4A8A-A1D7-8DA4C8DB9217}"/>
    <cellStyle name="SAPBEXfilterText" xfId="1755" xr:uid="{425C360F-D01C-4387-B53E-F1791E9A0058}"/>
    <cellStyle name="SAPBEXformats" xfId="1756" xr:uid="{88658F0E-6063-4618-98A5-1ED442473C58}"/>
    <cellStyle name="SAPBEXformats 10" xfId="20595" xr:uid="{35BA9475-B063-47E2-9B34-ED45F3E0E3A9}"/>
    <cellStyle name="SAPBEXformats 10 2" xfId="20596" xr:uid="{D1900281-62BD-468D-8974-CC5C61B90028}"/>
    <cellStyle name="SAPBEXformats 10 3" xfId="20597" xr:uid="{41B732E9-A39E-4771-AE49-6CD5D1AFC12B}"/>
    <cellStyle name="SAPBEXformats 11" xfId="20598" xr:uid="{D8F7523E-F77C-49EE-B8F5-484B4DC54924}"/>
    <cellStyle name="SAPBEXformats 12" xfId="20599" xr:uid="{52FE9859-6874-49CF-AF2B-004C6A252435}"/>
    <cellStyle name="SAPBEXformats 2" xfId="20600" xr:uid="{B829DA8C-5F6E-46B2-B969-533BBCC03D83}"/>
    <cellStyle name="SAPBEXformats 2 2" xfId="20601" xr:uid="{C4893D60-BD38-4A78-81F8-A98F467455CF}"/>
    <cellStyle name="SAPBEXformats 2 3" xfId="20602" xr:uid="{ADAD4643-C104-4BE1-83F6-0A84C45DA4FA}"/>
    <cellStyle name="SAPBEXformats 3" xfId="20603" xr:uid="{0FFC4DBF-89B3-41D4-94EB-F597A92C7685}"/>
    <cellStyle name="SAPBEXformats 3 2" xfId="20604" xr:uid="{866709D1-20C2-4469-BB2E-0D8509448C66}"/>
    <cellStyle name="SAPBEXformats 3 3" xfId="20605" xr:uid="{948F5F03-AC70-4663-AD19-4134A48C3C4A}"/>
    <cellStyle name="SAPBEXformats 4" xfId="20606" xr:uid="{FF97ED55-E7CF-48F3-824D-D9CFDB5F89A6}"/>
    <cellStyle name="SAPBEXformats 4 2" xfId="20607" xr:uid="{E6438EB1-665F-4BE4-8DAF-DE3DF9A29FD6}"/>
    <cellStyle name="SAPBEXformats 4 3" xfId="20608" xr:uid="{C380009A-9022-437C-BE91-2E802C0A0BB2}"/>
    <cellStyle name="SAPBEXformats 5" xfId="20609" xr:uid="{857C3242-E670-41B2-B3DC-FA43A00065FD}"/>
    <cellStyle name="SAPBEXformats 5 2" xfId="20610" xr:uid="{66A4F31C-3E54-4CA0-8D33-C98144442ED7}"/>
    <cellStyle name="SAPBEXformats 5 3" xfId="20611" xr:uid="{AADDF100-1B56-4B40-BDDC-911BB87FDEB1}"/>
    <cellStyle name="SAPBEXformats 6" xfId="20612" xr:uid="{025D6FA3-4B77-4B6E-89B5-EA136392DFE4}"/>
    <cellStyle name="SAPBEXformats 6 2" xfId="20613" xr:uid="{5DDBF7F6-FBDC-4D4D-9708-E8B5A43D2718}"/>
    <cellStyle name="SAPBEXformats 6 3" xfId="20614" xr:uid="{1D5856FB-752C-4DD5-BD5D-49B51208A40A}"/>
    <cellStyle name="SAPBEXformats 7" xfId="20615" xr:uid="{F0549B77-E80D-4436-BC99-4FB35AEDF684}"/>
    <cellStyle name="SAPBEXformats 7 2" xfId="20616" xr:uid="{04001780-EBD4-47C7-9860-0582CF207082}"/>
    <cellStyle name="SAPBEXformats 7 3" xfId="20617" xr:uid="{116844A8-180F-4B13-BD5C-2B00432C0AD5}"/>
    <cellStyle name="SAPBEXformats 8" xfId="20618" xr:uid="{355A654F-DFDE-4514-ADBD-2AD3D3EC5B7F}"/>
    <cellStyle name="SAPBEXformats 8 2" xfId="20619" xr:uid="{075A6C2B-57A2-439E-8E2C-94D5EA665725}"/>
    <cellStyle name="SAPBEXformats 8 3" xfId="20620" xr:uid="{A4D61BC9-B091-47DB-94C3-8728B125237C}"/>
    <cellStyle name="SAPBEXformats 9" xfId="20621" xr:uid="{DD59DCAB-4F92-499B-B67F-D482D6B69253}"/>
    <cellStyle name="SAPBEXformats 9 2" xfId="20622" xr:uid="{B7899867-E507-4AC7-89E2-B67CCA193632}"/>
    <cellStyle name="SAPBEXformats 9 3" xfId="20623" xr:uid="{47A8074F-8F82-4005-8033-EA28B9ADDDD1}"/>
    <cellStyle name="SAPBEXheaderItem" xfId="1757" xr:uid="{71C352FD-70E1-4A06-82B2-35F001463602}"/>
    <cellStyle name="SAPBEXheaderItem 2" xfId="1758" xr:uid="{DA401076-13E2-4A6A-B794-47CEA5C1B97F}"/>
    <cellStyle name="SAPBEXheaderItem 3" xfId="20624" xr:uid="{D1C94491-EA66-40A9-8ECB-73AAEEB83A14}"/>
    <cellStyle name="SAPBEXheaderText" xfId="1759" xr:uid="{51D3EBC0-7218-4235-B278-7D62753860C8}"/>
    <cellStyle name="SAPBEXheaderText 2" xfId="1760" xr:uid="{6B60E64F-AD0F-4B5F-9BAE-20E3AF3FCF2D}"/>
    <cellStyle name="SAPBEXheaderText 3" xfId="20625" xr:uid="{6D53DAA5-79F7-4075-9C6F-F9FDF12F6F0D}"/>
    <cellStyle name="SAPBEXHLevel0" xfId="1761" xr:uid="{91A8DFE9-9D3C-4FF9-88D9-0CDBF038305E}"/>
    <cellStyle name="SAPBEXHLevel0 2" xfId="1762" xr:uid="{3FA1561D-C543-472C-A396-C774146C634D}"/>
    <cellStyle name="SAPBEXHLevel0 2 2" xfId="1763" xr:uid="{42512A3F-590D-4C31-BDD5-E4713603F97E}"/>
    <cellStyle name="SAPBEXHLevel0 2 2 2" xfId="1764" xr:uid="{CCA34A2A-93BA-4AE1-B6BD-73F442F29388}"/>
    <cellStyle name="SAPBEXHLevel0 2 2 2 2" xfId="1765" xr:uid="{E5922A7D-31EC-42B3-85CC-F264611E872F}"/>
    <cellStyle name="SAPBEXHLevel0 2 2 2 2 2" xfId="1766" xr:uid="{6FDC904E-6813-49A2-BD9B-E4ED6A043BF9}"/>
    <cellStyle name="SAPBEXHLevel0 2 2 2 3" xfId="1767" xr:uid="{C5DF5598-FB93-4C89-B718-ECC231E1AE78}"/>
    <cellStyle name="SAPBEXHLevel0 2 2 3" xfId="1768" xr:uid="{98ED9719-A6AD-4BCE-AABD-87CA3B650628}"/>
    <cellStyle name="SAPBEXHLevel0 2 3" xfId="1769" xr:uid="{90843756-2377-42E4-A7D3-FA7B902B3B9D}"/>
    <cellStyle name="SAPBEXHLevel0 2 3 2" xfId="1770" xr:uid="{2614DC48-9C3D-4594-91EC-5DEBC2351409}"/>
    <cellStyle name="SAPBEXHLevel0 2 3 2 2" xfId="1771" xr:uid="{83920C14-992D-4548-9E17-D36069DE3D29}"/>
    <cellStyle name="SAPBEXHLevel0 2 3 3" xfId="1772" xr:uid="{CB799F50-3439-4531-9724-D2FBF88B2F4D}"/>
    <cellStyle name="SAPBEXHLevel0 2 4" xfId="1773" xr:uid="{072FC0EE-356C-49CC-A754-DFBB257647CA}"/>
    <cellStyle name="SAPBEXHLevel0 2 5" xfId="20626" xr:uid="{5354E0BC-EF26-4BEB-8383-3142E305CD49}"/>
    <cellStyle name="SAPBEXHLevel0 2 6" xfId="20627" xr:uid="{686E0D38-E2F9-4A1E-A8B6-60E9F0BBD53E}"/>
    <cellStyle name="SAPBEXHLevel0 3" xfId="1774" xr:uid="{30A5B8E7-5F5A-4B56-B1B8-BA17ED52A10E}"/>
    <cellStyle name="SAPBEXHLevel0 3 2" xfId="1775" xr:uid="{E17CB4F8-262F-4848-B2F1-FC256EE79235}"/>
    <cellStyle name="SAPBEXHLevel0 4" xfId="20628" xr:uid="{A24020F5-6A01-4804-AB3F-5B003E653251}"/>
    <cellStyle name="SAPBEXHLevel0 4 2" xfId="20629" xr:uid="{32045A47-B83E-4A53-AB76-986D883D51F2}"/>
    <cellStyle name="SAPBEXHLevel0 4 3" xfId="20630" xr:uid="{69F69299-0A7B-4DA3-923B-480D7356A79C}"/>
    <cellStyle name="SAPBEXHLevel0 5" xfId="20631" xr:uid="{71C8B36A-74F3-42E9-A63E-2EECABEC5DC6}"/>
    <cellStyle name="SAPBEXHLevel0 5 2" xfId="20632" xr:uid="{83ABCFDA-E6FD-4585-BC53-23F5C4CB6423}"/>
    <cellStyle name="SAPBEXHLevel0 5 3" xfId="20633" xr:uid="{A33DC4BE-0F56-4EF8-B92B-D2D37BDCE880}"/>
    <cellStyle name="SAPBEXHLevel0 6" xfId="20634" xr:uid="{5DD93744-AC6C-4A5B-BE4C-AC2C888ADD8D}"/>
    <cellStyle name="SAPBEXHLevel0 6 2" xfId="20635" xr:uid="{D3388BA6-E3CE-4F4C-BEF0-8B28C7B40D24}"/>
    <cellStyle name="SAPBEXHLevel0 6 3" xfId="20636" xr:uid="{3C9D7398-CB54-47E3-8540-8B1157D89DFB}"/>
    <cellStyle name="SAPBEXHLevel0 7" xfId="20637" xr:uid="{3B99FACA-E1FE-44D7-8DCA-D709A505F9C3}"/>
    <cellStyle name="SAPBEXHLevel0 7 2" xfId="20638" xr:uid="{B519D903-7937-4C5F-A5D5-66EA802A8E24}"/>
    <cellStyle name="SAPBEXHLevel0 7 3" xfId="20639" xr:uid="{902F5D37-5D8E-495B-9E90-73A42D002C2E}"/>
    <cellStyle name="SAPBEXHLevel0 8" xfId="20640" xr:uid="{D3C6CE61-2706-4CE8-AADD-0180484989A7}"/>
    <cellStyle name="SAPBEXHLevel0 8 2" xfId="20641" xr:uid="{35A8E184-EEFC-4F41-BBE9-A7E162067CFF}"/>
    <cellStyle name="SAPBEXHLevel0 8 3" xfId="20642" xr:uid="{D96D5918-D460-4DCF-9F61-19885467586C}"/>
    <cellStyle name="SAPBEXHLevel0 9" xfId="20643" xr:uid="{19CD1215-A3B0-4B7B-B2EC-0D79222C1B35}"/>
    <cellStyle name="SAPBEXHLevel0 9 2" xfId="20644" xr:uid="{C5A26A12-BB9E-481B-9F4F-516BDA9ACA1A}"/>
    <cellStyle name="SAPBEXHLevel0 9 3" xfId="20645" xr:uid="{A476E3E8-D959-49F8-B232-5CF3FCB62951}"/>
    <cellStyle name="SAPBEXHLevel0_BALANÇO PROJETADO UUBE ABRIL2010 - Rev 1" xfId="1776" xr:uid="{1CC057FC-7AC5-4C8D-A5EA-737351E40662}"/>
    <cellStyle name="SAPBEXHLevel0X" xfId="1777" xr:uid="{19E4A83A-5701-4DA7-BDCB-8AEDA3DABDA0}"/>
    <cellStyle name="SAPBEXHLevel0X 10" xfId="20646" xr:uid="{212D1C8C-2CEC-48EB-9F7C-4051310C0D67}"/>
    <cellStyle name="SAPBEXHLevel0X 11" xfId="20647" xr:uid="{201A58E9-17E8-431F-9C2E-7C8897898BCA}"/>
    <cellStyle name="SAPBEXHLevel0X 2" xfId="1778" xr:uid="{E9413FDF-AFFD-46F1-8D16-25CBCEABB07A}"/>
    <cellStyle name="SAPBEXHLevel0X 2 2" xfId="20648" xr:uid="{12533985-BA0B-48D3-969F-65887D72C1DA}"/>
    <cellStyle name="SAPBEXHLevel0X 2 3" xfId="20649" xr:uid="{DD3A00D6-E172-49AC-B99D-E08EEBDAD04C}"/>
    <cellStyle name="SAPBEXHLevel0X 3" xfId="20650" xr:uid="{D7256FD9-B32B-4F13-9DF4-0584A97575D1}"/>
    <cellStyle name="SAPBEXHLevel0X 3 2" xfId="20651" xr:uid="{FE03A672-6B92-4516-98B8-863B676B5623}"/>
    <cellStyle name="SAPBEXHLevel0X 3 3" xfId="20652" xr:uid="{EBADDECA-5C93-4000-9D8E-08D4E56CBE98}"/>
    <cellStyle name="SAPBEXHLevel0X 4" xfId="20653" xr:uid="{621ED12F-6D06-4B6A-AEE1-E567B539E58E}"/>
    <cellStyle name="SAPBEXHLevel0X 4 2" xfId="20654" xr:uid="{F53AC8CE-EFC9-4CDD-A9CF-A1A06F47A849}"/>
    <cellStyle name="SAPBEXHLevel0X 4 3" xfId="20655" xr:uid="{61F8BA1D-4998-494D-8002-E7B2D6238BD9}"/>
    <cellStyle name="SAPBEXHLevel0X 5" xfId="20656" xr:uid="{1BBFC00D-53B7-499F-883E-43E7B737EFF4}"/>
    <cellStyle name="SAPBEXHLevel0X 5 2" xfId="20657" xr:uid="{8AF7FB69-26B6-455A-A8B9-9467306BBDC1}"/>
    <cellStyle name="SAPBEXHLevel0X 5 3" xfId="20658" xr:uid="{2A61915E-F692-4041-9B86-D39E773F985E}"/>
    <cellStyle name="SAPBEXHLevel0X 6" xfId="20659" xr:uid="{96D2357A-CB02-4F7B-A8D3-372CA662357E}"/>
    <cellStyle name="SAPBEXHLevel0X 6 2" xfId="20660" xr:uid="{485CFAFE-7C0D-45CF-8A67-CC8D730A89F1}"/>
    <cellStyle name="SAPBEXHLevel0X 6 3" xfId="20661" xr:uid="{7A550E62-AB81-49FB-AEBE-3471BFF6A578}"/>
    <cellStyle name="SAPBEXHLevel0X 7" xfId="20662" xr:uid="{1B00B9FC-82FA-49DF-885C-06F8B93EB534}"/>
    <cellStyle name="SAPBEXHLevel0X 7 2" xfId="20663" xr:uid="{72187BE6-A5C4-418A-9356-8CE35FA62A8B}"/>
    <cellStyle name="SAPBEXHLevel0X 7 3" xfId="20664" xr:uid="{5E22EBF3-4937-4818-BAB7-97A999340396}"/>
    <cellStyle name="SAPBEXHLevel0X 8" xfId="20665" xr:uid="{5CC96530-C9D7-4D4A-9D89-6DE308EDAA1C}"/>
    <cellStyle name="SAPBEXHLevel0X 8 2" xfId="20666" xr:uid="{7A033105-F16C-4951-8ADC-776117F36058}"/>
    <cellStyle name="SAPBEXHLevel0X 8 3" xfId="20667" xr:uid="{CE2CFE80-709D-459D-8B17-598844896512}"/>
    <cellStyle name="SAPBEXHLevel0X 9" xfId="20668" xr:uid="{40DDA534-9637-4ECD-A754-C2AB2A412E89}"/>
    <cellStyle name="SAPBEXHLevel0X 9 2" xfId="20669" xr:uid="{60261F50-01AE-49C5-B9F7-FF2D3BBC5CC7}"/>
    <cellStyle name="SAPBEXHLevel0X 9 3" xfId="20670" xr:uid="{925E0583-5AC2-41C1-AD64-3DE6120045DB}"/>
    <cellStyle name="SAPBEXHLevel1" xfId="1779" xr:uid="{C72EB2DC-52A6-4281-A7F1-456051CCD1C4}"/>
    <cellStyle name="SAPBEXHLevel1 2" xfId="1780" xr:uid="{EF64BEEB-4C46-4923-A15B-A20FD4C9DEEE}"/>
    <cellStyle name="SAPBEXHLevel1 2 2" xfId="1781" xr:uid="{5E630157-CAC5-4C80-8031-F5D1F47E1F87}"/>
    <cellStyle name="SAPBEXHLevel1 2 2 2" xfId="1782" xr:uid="{D1ED5691-F061-4FAD-AC05-5B885331E310}"/>
    <cellStyle name="SAPBEXHLevel1 2 2 2 2" xfId="1783" xr:uid="{B569496B-3CA4-4D53-9251-4FB36BAA7193}"/>
    <cellStyle name="SAPBEXHLevel1 2 2 2 2 2" xfId="1784" xr:uid="{858177E4-BAE9-4B0B-8DC7-E7ED1BDCC29E}"/>
    <cellStyle name="SAPBEXHLevel1 2 2 2 3" xfId="1785" xr:uid="{18439A72-85DD-40D7-9A9F-BC28B9B8BE28}"/>
    <cellStyle name="SAPBEXHLevel1 2 2 3" xfId="1786" xr:uid="{C2450097-5394-4E8E-A780-A28D5B6B1442}"/>
    <cellStyle name="SAPBEXHLevel1 2 3" xfId="1787" xr:uid="{379362FD-57AD-486A-9918-88837665B02B}"/>
    <cellStyle name="SAPBEXHLevel1 2 3 2" xfId="1788" xr:uid="{6EC28877-4131-4320-8C0D-9AFA762C552B}"/>
    <cellStyle name="SAPBEXHLevel1 2 3 2 2" xfId="1789" xr:uid="{76566B3F-1687-4920-B7F8-9232EE591C8A}"/>
    <cellStyle name="SAPBEXHLevel1 2 3 3" xfId="1790" xr:uid="{9D6239CB-B2AB-4E3C-B6AB-B0F28C59352C}"/>
    <cellStyle name="SAPBEXHLevel1 2 4" xfId="1791" xr:uid="{707FACCD-8197-4FD1-B71C-C3F8EF037204}"/>
    <cellStyle name="SAPBEXHLevel1 3" xfId="1792" xr:uid="{E2FABFAD-B07A-4A44-AF40-4D2781B876E4}"/>
    <cellStyle name="SAPBEXHLevel1 3 2" xfId="1793" xr:uid="{891BA9B4-AFEE-437E-AF8B-604050EE47FE}"/>
    <cellStyle name="SAPBEXHLevel1 4" xfId="20671" xr:uid="{82C2A0B4-B66C-40EF-9248-6E9D9D45E776}"/>
    <cellStyle name="SAPBEXHLevel1 4 2" xfId="20672" xr:uid="{1A099DD7-FDDF-4FDC-98E0-8EB114E17A56}"/>
    <cellStyle name="SAPBEXHLevel1 4 3" xfId="20673" xr:uid="{C740BFFA-0A7C-4BE8-9EF7-5A1137F84384}"/>
    <cellStyle name="SAPBEXHLevel1 5" xfId="20674" xr:uid="{20E063B1-CF8E-495E-A868-649259565F26}"/>
    <cellStyle name="SAPBEXHLevel1 5 2" xfId="20675" xr:uid="{AB3BD448-2633-4D24-B946-F5EAFBB39286}"/>
    <cellStyle name="SAPBEXHLevel1 5 3" xfId="20676" xr:uid="{CFC963AB-CC01-43E8-92C6-EAC0E6338AC2}"/>
    <cellStyle name="SAPBEXHLevel1 6" xfId="20677" xr:uid="{11811477-7B32-49E4-BFE7-46953254809D}"/>
    <cellStyle name="SAPBEXHLevel1 6 2" xfId="20678" xr:uid="{27DF96AC-3903-4C93-8CF3-C95117F6507A}"/>
    <cellStyle name="SAPBEXHLevel1 6 3" xfId="20679" xr:uid="{2A6D0182-C6DE-42C1-9598-9105BF05852D}"/>
    <cellStyle name="SAPBEXHLevel1 7" xfId="20680" xr:uid="{CB087A11-742D-4E19-9206-7F72D7B52579}"/>
    <cellStyle name="SAPBEXHLevel1 7 2" xfId="20681" xr:uid="{C0B66729-A558-4065-833C-1E38F820888A}"/>
    <cellStyle name="SAPBEXHLevel1 7 3" xfId="20682" xr:uid="{FD192A8C-E28D-4B91-A07C-23730D6E4061}"/>
    <cellStyle name="SAPBEXHLevel1 8" xfId="20683" xr:uid="{1814C4AB-2821-4254-A3DF-648B99A54792}"/>
    <cellStyle name="SAPBEXHLevel1 8 2" xfId="20684" xr:uid="{C00F72BE-5B9B-4CED-96A5-193E7383137A}"/>
    <cellStyle name="SAPBEXHLevel1 8 3" xfId="20685" xr:uid="{8E76A542-71D3-41E0-8086-A8A67B5856C0}"/>
    <cellStyle name="SAPBEXHLevel1 9" xfId="20686" xr:uid="{8498EFD2-450B-4F45-B5DA-B06F73637BA6}"/>
    <cellStyle name="SAPBEXHLevel1 9 2" xfId="20687" xr:uid="{50C665CB-890D-4B17-B345-F85BB64080DA}"/>
    <cellStyle name="SAPBEXHLevel1 9 3" xfId="20688" xr:uid="{81DA1CE7-13DD-41CE-906E-B91CE53CC8E8}"/>
    <cellStyle name="SAPBEXHLevel1_BALANÇO PROJETADO UUBE ABRIL2010 - Rev 1" xfId="1794" xr:uid="{E86AF71D-BE87-4828-BEA6-7D48B699E543}"/>
    <cellStyle name="SAPBEXHLevel1X" xfId="1795" xr:uid="{AB0BB795-7292-42F2-969A-87D3459001BB}"/>
    <cellStyle name="SAPBEXHLevel1X 10" xfId="20689" xr:uid="{C27F05DF-F571-4DBD-8A04-3174D9F01C08}"/>
    <cellStyle name="SAPBEXHLevel1X 11" xfId="20690" xr:uid="{4B0EA9FB-985A-4262-903C-0FEF88FAEECB}"/>
    <cellStyle name="SAPBEXHLevel1X 2" xfId="1796" xr:uid="{91ED8A8A-05DE-4A07-82F6-B0A7B3BBDC0D}"/>
    <cellStyle name="SAPBEXHLevel1X 2 2" xfId="20691" xr:uid="{FCD2F344-AF96-4FC2-8A6F-DE87298A9B5B}"/>
    <cellStyle name="SAPBEXHLevel1X 2 3" xfId="20692" xr:uid="{E09533C0-10A3-49B4-BD43-4072473BA77E}"/>
    <cellStyle name="SAPBEXHLevel1X 3" xfId="20693" xr:uid="{CBB11049-274B-4E1C-ACAE-7A23D6261087}"/>
    <cellStyle name="SAPBEXHLevel1X 3 2" xfId="20694" xr:uid="{EB16B03F-9C47-476B-8150-C9C5E74783E3}"/>
    <cellStyle name="SAPBEXHLevel1X 3 3" xfId="20695" xr:uid="{D1CF1751-DB20-4C60-88CC-444636096027}"/>
    <cellStyle name="SAPBEXHLevel1X 4" xfId="20696" xr:uid="{F02B9370-A67B-4AB6-BBF0-DF1A4BE2234D}"/>
    <cellStyle name="SAPBEXHLevel1X 4 2" xfId="20697" xr:uid="{F412141F-4DF3-4C45-ADA0-FF0A7AA52067}"/>
    <cellStyle name="SAPBEXHLevel1X 4 3" xfId="20698" xr:uid="{4DDC6C5B-EC78-42BF-A4E7-71AD2511DECC}"/>
    <cellStyle name="SAPBEXHLevel1X 5" xfId="20699" xr:uid="{3C63927D-D7FD-44B1-ADE7-184C4D4B6CDA}"/>
    <cellStyle name="SAPBEXHLevel1X 5 2" xfId="20700" xr:uid="{CB962884-37C7-45E0-9A26-DA33AD6A8A98}"/>
    <cellStyle name="SAPBEXHLevel1X 5 3" xfId="20701" xr:uid="{BEFEB911-7AB3-477C-9386-E88C163DB888}"/>
    <cellStyle name="SAPBEXHLevel1X 6" xfId="20702" xr:uid="{019A3878-37C8-498C-86E8-9174FA4A5646}"/>
    <cellStyle name="SAPBEXHLevel1X 6 2" xfId="20703" xr:uid="{2351F5E6-E931-4897-B92F-3C39EA60C4E3}"/>
    <cellStyle name="SAPBEXHLevel1X 6 3" xfId="20704" xr:uid="{5FEA5C64-1F6A-40C9-8458-A4C63A10B1BE}"/>
    <cellStyle name="SAPBEXHLevel1X 7" xfId="20705" xr:uid="{9444AD38-7CEC-49BA-9117-D83CC5E9C1DD}"/>
    <cellStyle name="SAPBEXHLevel1X 7 2" xfId="20706" xr:uid="{CE7B74D8-6669-44A3-A6AA-EB84F9FD8608}"/>
    <cellStyle name="SAPBEXHLevel1X 7 3" xfId="20707" xr:uid="{90653265-0E6E-43CD-A9B1-8F7FF42CF55E}"/>
    <cellStyle name="SAPBEXHLevel1X 8" xfId="20708" xr:uid="{9BEEAED3-6192-47E5-AC12-AF2035F46CB5}"/>
    <cellStyle name="SAPBEXHLevel1X 8 2" xfId="20709" xr:uid="{E1C4DDD3-B7CD-48AD-9965-6DC3A630B28B}"/>
    <cellStyle name="SAPBEXHLevel1X 8 3" xfId="20710" xr:uid="{BA4BCDC3-2FEA-4F16-84F6-DEBF186A2603}"/>
    <cellStyle name="SAPBEXHLevel1X 9" xfId="20711" xr:uid="{A5270895-08E3-4F26-BF72-27D095CCE981}"/>
    <cellStyle name="SAPBEXHLevel1X 9 2" xfId="20712" xr:uid="{59C57CE1-8048-4D91-B611-401376F1DE83}"/>
    <cellStyle name="SAPBEXHLevel1X 9 3" xfId="20713" xr:uid="{3E3E7BEC-6DB4-422B-9AB7-C60670F6148D}"/>
    <cellStyle name="SAPBEXHLevel2" xfId="1797" xr:uid="{A6B8E538-7C80-4EF4-9D72-178FFDBE55B2}"/>
    <cellStyle name="SAPBEXHLevel2 10" xfId="20714" xr:uid="{1C016D4F-B0CC-41BF-8A3F-B5EFAC32EFED}"/>
    <cellStyle name="SAPBEXHLevel2 11" xfId="20715" xr:uid="{7E88CC1C-C59B-4B65-8279-F9FED4122247}"/>
    <cellStyle name="SAPBEXHLevel2 2" xfId="1798" xr:uid="{55C80E34-92A3-4130-B861-DE198C8604A7}"/>
    <cellStyle name="SAPBEXHLevel2 2 2" xfId="20716" xr:uid="{912BF6CA-4025-4A06-A3B0-43CCE8130E43}"/>
    <cellStyle name="SAPBEXHLevel2 2 3" xfId="20717" xr:uid="{BA60B2F7-9FC1-42D1-A65B-CD5B82F389F7}"/>
    <cellStyle name="SAPBEXHLevel2 3" xfId="20718" xr:uid="{FE7C81A9-6F0B-4C16-8895-52735FD7D349}"/>
    <cellStyle name="SAPBEXHLevel2 3 2" xfId="20719" xr:uid="{B57C0952-2F64-4D67-8BB2-E01CF3C11CC7}"/>
    <cellStyle name="SAPBEXHLevel2 3 3" xfId="20720" xr:uid="{1383F710-3018-45A8-8ED3-5FBDA1D89E9B}"/>
    <cellStyle name="SAPBEXHLevel2 4" xfId="20721" xr:uid="{04984A2A-E13D-4912-A2D2-560722078F63}"/>
    <cellStyle name="SAPBEXHLevel2 4 2" xfId="20722" xr:uid="{DD2126AA-EC54-47C0-AE15-E95D33D1DF1D}"/>
    <cellStyle name="SAPBEXHLevel2 4 3" xfId="20723" xr:uid="{40F37FEF-80A1-404A-A003-98FB557E6AE7}"/>
    <cellStyle name="SAPBEXHLevel2 5" xfId="20724" xr:uid="{C5D2C929-F79C-4A9E-9AC0-9EA4A5F93DAC}"/>
    <cellStyle name="SAPBEXHLevel2 5 2" xfId="20725" xr:uid="{5B1B84FC-40A0-443E-81A7-B6E520AC3A7E}"/>
    <cellStyle name="SAPBEXHLevel2 5 3" xfId="20726" xr:uid="{EBA9DE09-8666-4DD4-B832-CCCA7CD60CD2}"/>
    <cellStyle name="SAPBEXHLevel2 6" xfId="20727" xr:uid="{EA9F2CB0-9A99-4FCB-AC46-A145779A0752}"/>
    <cellStyle name="SAPBEXHLevel2 6 2" xfId="20728" xr:uid="{25BD4701-B132-49C8-99D3-742BCA353EF0}"/>
    <cellStyle name="SAPBEXHLevel2 6 3" xfId="20729" xr:uid="{63A1561E-E733-445F-9069-83141E39A024}"/>
    <cellStyle name="SAPBEXHLevel2 7" xfId="20730" xr:uid="{3A047F9C-913D-43A3-B6E9-369724A5A595}"/>
    <cellStyle name="SAPBEXHLevel2 7 2" xfId="20731" xr:uid="{3B44C88B-5F2E-439A-B097-BE00CB6F2089}"/>
    <cellStyle name="SAPBEXHLevel2 7 3" xfId="20732" xr:uid="{024FBCA4-0A0D-4D4B-991B-60F8578645F6}"/>
    <cellStyle name="SAPBEXHLevel2 8" xfId="20733" xr:uid="{08C27152-DAB8-43F9-9712-BC1EC9C9FE71}"/>
    <cellStyle name="SAPBEXHLevel2 8 2" xfId="20734" xr:uid="{5D9A150A-7E6D-409D-8DDC-7390D1E8033C}"/>
    <cellStyle name="SAPBEXHLevel2 8 3" xfId="20735" xr:uid="{2FE267C0-8BF8-4DCF-A522-92CE3B1583B7}"/>
    <cellStyle name="SAPBEXHLevel2 9" xfId="20736" xr:uid="{BE2E5390-D947-42FF-B921-1F63455E1553}"/>
    <cellStyle name="SAPBEXHLevel2 9 2" xfId="20737" xr:uid="{0025F8B2-E9D5-4EBC-BC46-F646F93436C3}"/>
    <cellStyle name="SAPBEXHLevel2 9 3" xfId="20738" xr:uid="{81A73030-2129-446D-B8EE-17F946CED1BA}"/>
    <cellStyle name="SAPBEXHLevel2X" xfId="1799" xr:uid="{AAA56DC9-8D7D-40A2-ADF1-F69C281E43CB}"/>
    <cellStyle name="SAPBEXHLevel2X 10" xfId="20739" xr:uid="{84681B86-C812-4E44-B82C-ABA1A6F22718}"/>
    <cellStyle name="SAPBEXHLevel2X 11" xfId="20740" xr:uid="{B27205C9-30D5-4302-B6EB-22DDD90586C0}"/>
    <cellStyle name="SAPBEXHLevel2X 2" xfId="1800" xr:uid="{06B7AA30-9CF2-45B5-8844-853404526C18}"/>
    <cellStyle name="SAPBEXHLevel2X 2 2" xfId="20741" xr:uid="{3AFD2D6B-21AB-4344-9A67-904870792FB7}"/>
    <cellStyle name="SAPBEXHLevel2X 2 3" xfId="20742" xr:uid="{6994C209-FB65-4B80-883D-900B57D8DD07}"/>
    <cellStyle name="SAPBEXHLevel2X 3" xfId="20743" xr:uid="{A70C1962-5E47-4C3F-AFE1-718843B89965}"/>
    <cellStyle name="SAPBEXHLevel2X 3 2" xfId="20744" xr:uid="{EB9A2B96-2199-496A-9277-2549730F99C4}"/>
    <cellStyle name="SAPBEXHLevel2X 3 3" xfId="20745" xr:uid="{85E70FA6-393A-40C5-A7C0-7551C8DA17DC}"/>
    <cellStyle name="SAPBEXHLevel2X 4" xfId="20746" xr:uid="{1827E666-6F79-4A18-BC9A-13C8021B3C24}"/>
    <cellStyle name="SAPBEXHLevel2X 4 2" xfId="20747" xr:uid="{0F5775B3-C9A7-41D6-8A7C-3C003D47E79D}"/>
    <cellStyle name="SAPBEXHLevel2X 4 3" xfId="20748" xr:uid="{A66BACB5-01EA-48E3-A4A0-A4FB85D793B6}"/>
    <cellStyle name="SAPBEXHLevel2X 5" xfId="20749" xr:uid="{AA4883BB-E1BC-4A18-86F8-A9C726026193}"/>
    <cellStyle name="SAPBEXHLevel2X 5 2" xfId="20750" xr:uid="{17AE32ED-46AD-4EE3-A80C-4E43FDDB47C7}"/>
    <cellStyle name="SAPBEXHLevel2X 5 3" xfId="20751" xr:uid="{41A9474C-894B-451C-8344-4CF8653FA59C}"/>
    <cellStyle name="SAPBEXHLevel2X 6" xfId="20752" xr:uid="{C95184C5-3250-4104-94CD-34556014DDEE}"/>
    <cellStyle name="SAPBEXHLevel2X 6 2" xfId="20753" xr:uid="{756F1175-8FA0-4750-99F1-D42B42526BFC}"/>
    <cellStyle name="SAPBEXHLevel2X 6 3" xfId="20754" xr:uid="{664C22F9-7028-4413-B636-0E5C9AC03226}"/>
    <cellStyle name="SAPBEXHLevel2X 7" xfId="20755" xr:uid="{729BCB00-1BCA-40BF-BF24-461650C6CC3C}"/>
    <cellStyle name="SAPBEXHLevel2X 7 2" xfId="20756" xr:uid="{2696DF12-4E80-4A59-93AB-601CC041EF5C}"/>
    <cellStyle name="SAPBEXHLevel2X 7 3" xfId="20757" xr:uid="{23F51436-9316-4C46-BEAD-468C29E27F48}"/>
    <cellStyle name="SAPBEXHLevel2X 8" xfId="20758" xr:uid="{6EBA176D-AF42-40E8-A274-045B42C2D23D}"/>
    <cellStyle name="SAPBEXHLevel2X 8 2" xfId="20759" xr:uid="{14AB23DE-1805-432E-AEE4-6E993C74AE16}"/>
    <cellStyle name="SAPBEXHLevel2X 8 3" xfId="20760" xr:uid="{4390CFE8-A6EC-4D0C-9246-44EFE06A55E5}"/>
    <cellStyle name="SAPBEXHLevel2X 9" xfId="20761" xr:uid="{58C8AB3A-AF2B-4A44-894A-23552412666E}"/>
    <cellStyle name="SAPBEXHLevel2X 9 2" xfId="20762" xr:uid="{04CE750D-7C83-4DA1-B653-7D7D2FF42E0C}"/>
    <cellStyle name="SAPBEXHLevel2X 9 3" xfId="20763" xr:uid="{E9CFEEA4-5BAB-4463-BBC1-86868DACE2FE}"/>
    <cellStyle name="SAPBEXHLevel3" xfId="1801" xr:uid="{7529ADE0-5FCA-470A-9F3F-83E4234E4110}"/>
    <cellStyle name="SAPBEXHLevel3 10" xfId="20764" xr:uid="{7C970C57-287D-47DC-999C-B2DAB326ACF3}"/>
    <cellStyle name="SAPBEXHLevel3 11" xfId="20765" xr:uid="{F07D48B0-0D44-4CC3-9558-2F41B34A556A}"/>
    <cellStyle name="SAPBEXHLevel3 2" xfId="1802" xr:uid="{9006BD17-4AEB-4E45-9D8E-D3CA5AA3811A}"/>
    <cellStyle name="SAPBEXHLevel3 2 2" xfId="20766" xr:uid="{183C4F10-5391-4A86-AF90-44AD15C3B9E8}"/>
    <cellStyle name="SAPBEXHLevel3 2 3" xfId="20767" xr:uid="{777F7D42-39CD-49FF-9792-5B6F5C78079E}"/>
    <cellStyle name="SAPBEXHLevel3 3" xfId="20768" xr:uid="{93019994-9C8B-44CD-BC59-1CC0CA407B98}"/>
    <cellStyle name="SAPBEXHLevel3 3 2" xfId="20769" xr:uid="{98A0EC15-EE3F-4693-A2FE-A97D9903E349}"/>
    <cellStyle name="SAPBEXHLevel3 3 3" xfId="20770" xr:uid="{E771B9E5-A740-4ACE-A815-3234C73A2B80}"/>
    <cellStyle name="SAPBEXHLevel3 4" xfId="20771" xr:uid="{30AEB1F4-573F-4342-AE99-EA0F00002E19}"/>
    <cellStyle name="SAPBEXHLevel3 4 2" xfId="20772" xr:uid="{E1988A6E-FB93-4F62-BDB5-1BD148DE1EF9}"/>
    <cellStyle name="SAPBEXHLevel3 4 3" xfId="20773" xr:uid="{B6E72117-EAB8-4E58-A08C-8F5F65D422F9}"/>
    <cellStyle name="SAPBEXHLevel3 5" xfId="20774" xr:uid="{D76A7B31-3F52-4FF2-929C-0BE85FFD01EA}"/>
    <cellStyle name="SAPBEXHLevel3 5 2" xfId="20775" xr:uid="{D8A08CA6-C2F6-405D-9CB5-678BE4293028}"/>
    <cellStyle name="SAPBEXHLevel3 5 3" xfId="20776" xr:uid="{98AD877A-DE10-4DE6-8AB2-DA7A83183A6F}"/>
    <cellStyle name="SAPBEXHLevel3 6" xfId="20777" xr:uid="{F7B0E0D7-3857-4984-A812-24FAE39B8FAA}"/>
    <cellStyle name="SAPBEXHLevel3 6 2" xfId="20778" xr:uid="{FBB44926-4C6F-4418-B153-C4B1161B3979}"/>
    <cellStyle name="SAPBEXHLevel3 6 3" xfId="20779" xr:uid="{ACC9B76D-0EBD-4DD4-AC9D-7CD633DB276E}"/>
    <cellStyle name="SAPBEXHLevel3 7" xfId="20780" xr:uid="{C84251C1-91E9-4187-BCC0-2F94D8DF7910}"/>
    <cellStyle name="SAPBEXHLevel3 7 2" xfId="20781" xr:uid="{DF0B0331-514F-4A45-BD0D-12D225E8E14E}"/>
    <cellStyle name="SAPBEXHLevel3 7 3" xfId="20782" xr:uid="{FDC78CB5-597E-4164-A589-85C66FE120B9}"/>
    <cellStyle name="SAPBEXHLevel3 8" xfId="20783" xr:uid="{D1355E07-80A6-4CD9-A5A1-7B9371D2C8A1}"/>
    <cellStyle name="SAPBEXHLevel3 8 2" xfId="20784" xr:uid="{B8F5FD69-23EF-4295-AD83-878D1BE0A178}"/>
    <cellStyle name="SAPBEXHLevel3 8 3" xfId="20785" xr:uid="{43B53BD7-4E09-4019-B392-49E53422D607}"/>
    <cellStyle name="SAPBEXHLevel3 9" xfId="20786" xr:uid="{38613E74-7BFE-422B-8F79-08C0C7DF579E}"/>
    <cellStyle name="SAPBEXHLevel3 9 2" xfId="20787" xr:uid="{154042E2-5227-4607-8951-C0BCA90F7877}"/>
    <cellStyle name="SAPBEXHLevel3 9 3" xfId="20788" xr:uid="{9976992F-0B52-4B36-8FF4-33A59853FA87}"/>
    <cellStyle name="SAPBEXHLevel3X" xfId="1803" xr:uid="{73A4D75F-B83D-4467-A32B-3D515332639A}"/>
    <cellStyle name="SAPBEXHLevel3X 10" xfId="20789" xr:uid="{75E7A086-7AF6-4817-935D-B4B78977A849}"/>
    <cellStyle name="SAPBEXHLevel3X 11" xfId="20790" xr:uid="{C384DEB8-C1D5-406E-80B3-BF290774B3FD}"/>
    <cellStyle name="SAPBEXHLevel3X 2" xfId="1804" xr:uid="{22152662-363B-4812-8568-E93454A09E2F}"/>
    <cellStyle name="SAPBEXHLevel3X 2 2" xfId="20791" xr:uid="{125F1BD0-90AE-4D68-B541-D0C8B92E6951}"/>
    <cellStyle name="SAPBEXHLevel3X 2 3" xfId="20792" xr:uid="{61743FF8-79C9-4A81-B38B-82E764B4C3A9}"/>
    <cellStyle name="SAPBEXHLevel3X 3" xfId="20793" xr:uid="{B42CA4B4-018F-4D72-86C4-9B6533DCE683}"/>
    <cellStyle name="SAPBEXHLevel3X 3 2" xfId="20794" xr:uid="{9B43F8B8-252F-4C8B-9685-7F73B6DC8142}"/>
    <cellStyle name="SAPBEXHLevel3X 3 3" xfId="20795" xr:uid="{28ED82C0-C126-4563-A899-133487F12957}"/>
    <cellStyle name="SAPBEXHLevel3X 4" xfId="20796" xr:uid="{B0FAB490-FF63-4F78-9BB4-C23F60E4492A}"/>
    <cellStyle name="SAPBEXHLevel3X 4 2" xfId="20797" xr:uid="{1B343FE2-77E5-499C-8916-E0B514638962}"/>
    <cellStyle name="SAPBEXHLevel3X 4 3" xfId="20798" xr:uid="{23C35F4C-FD7C-4920-BB40-FE91E1083E74}"/>
    <cellStyle name="SAPBEXHLevel3X 5" xfId="20799" xr:uid="{25C177F5-605B-4018-94A3-8665EA2D8B25}"/>
    <cellStyle name="SAPBEXHLevel3X 5 2" xfId="20800" xr:uid="{E1CDF5D0-510C-4D3F-8201-5AC2451D3EAB}"/>
    <cellStyle name="SAPBEXHLevel3X 5 3" xfId="20801" xr:uid="{7F022C64-3A5B-4B42-98AD-1829230D0ED3}"/>
    <cellStyle name="SAPBEXHLevel3X 6" xfId="20802" xr:uid="{763961EB-6559-4960-974F-446376336F4F}"/>
    <cellStyle name="SAPBEXHLevel3X 6 2" xfId="20803" xr:uid="{E170BA42-5D70-4836-9866-56F2091B96EA}"/>
    <cellStyle name="SAPBEXHLevel3X 6 3" xfId="20804" xr:uid="{C5DFECFA-D6CB-4685-9A0E-6C73D18C7F00}"/>
    <cellStyle name="SAPBEXHLevel3X 7" xfId="20805" xr:uid="{79CB67D2-D179-4E8B-B190-27AEEF6FA65B}"/>
    <cellStyle name="SAPBEXHLevel3X 7 2" xfId="20806" xr:uid="{EC141798-9693-4DF1-927B-45CDDFADBAE9}"/>
    <cellStyle name="SAPBEXHLevel3X 7 3" xfId="20807" xr:uid="{01C2569D-63DD-4627-B086-E2C755FE7E24}"/>
    <cellStyle name="SAPBEXHLevel3X 8" xfId="20808" xr:uid="{6DDB723A-7AE2-4878-AAC8-FAC8676E9F9E}"/>
    <cellStyle name="SAPBEXHLevel3X 8 2" xfId="20809" xr:uid="{01491956-BEC2-4C2B-9879-8AE28CAA7FF6}"/>
    <cellStyle name="SAPBEXHLevel3X 8 3" xfId="20810" xr:uid="{54E35899-C0B7-4933-9D5C-D9C5230F02DC}"/>
    <cellStyle name="SAPBEXHLevel3X 9" xfId="20811" xr:uid="{DB2CA407-15EA-4A34-BDFA-B8C21887EA1B}"/>
    <cellStyle name="SAPBEXHLevel3X 9 2" xfId="20812" xr:uid="{9B58D17B-34B2-4BF2-807F-7B96C0F1879D}"/>
    <cellStyle name="SAPBEXHLevel3X 9 3" xfId="20813" xr:uid="{41F8BFB6-BB69-4318-9A71-9C493224D388}"/>
    <cellStyle name="SAPBEXresData" xfId="1805" xr:uid="{DACD81CA-816E-4E30-A31B-03F9DFB7E4E3}"/>
    <cellStyle name="SAPBEXresData 10" xfId="20814" xr:uid="{CA6831B4-286C-420F-BE34-D5C6089B0BE1}"/>
    <cellStyle name="SAPBEXresData 10 2" xfId="20815" xr:uid="{578787BF-0FE6-4A01-AB5D-EE0AC5CDBA3C}"/>
    <cellStyle name="SAPBEXresData 10 3" xfId="20816" xr:uid="{2E50EDD7-71E7-41A6-84B0-E5DDA9D3735B}"/>
    <cellStyle name="SAPBEXresData 11" xfId="20817" xr:uid="{3256AFD2-2E39-499F-8F44-137468E6406C}"/>
    <cellStyle name="SAPBEXresData 12" xfId="20818" xr:uid="{DC2161BD-FF15-43F8-8606-180C929C2222}"/>
    <cellStyle name="SAPBEXresData 2" xfId="20819" xr:uid="{3E7BAE36-1FE6-4A26-ACD1-C42AC76C2856}"/>
    <cellStyle name="SAPBEXresData 2 2" xfId="20820" xr:uid="{EAAE8E69-7B3A-4BE1-9B9F-9FE1754020A2}"/>
    <cellStyle name="SAPBEXresData 2 3" xfId="20821" xr:uid="{FB0B8FC2-F5D2-4B94-8D1C-E1686FB569E2}"/>
    <cellStyle name="SAPBEXresData 3" xfId="20822" xr:uid="{7DD09BBF-8F44-441A-9F75-7A3C76ADF585}"/>
    <cellStyle name="SAPBEXresData 3 2" xfId="20823" xr:uid="{F5A9A8A1-B9B7-42A9-B7C5-6E4542D40A60}"/>
    <cellStyle name="SAPBEXresData 3 3" xfId="20824" xr:uid="{AC1C0357-9678-497D-910D-152DE6691BBD}"/>
    <cellStyle name="SAPBEXresData 4" xfId="20825" xr:uid="{2FDAEDA8-220B-483C-BE94-52ED49A38C49}"/>
    <cellStyle name="SAPBEXresData 4 2" xfId="20826" xr:uid="{E1BC0674-F900-46C5-8048-755A51B9F82D}"/>
    <cellStyle name="SAPBEXresData 4 3" xfId="20827" xr:uid="{B0A51498-BB3D-48F9-B44D-FD1A8BA52CAA}"/>
    <cellStyle name="SAPBEXresData 5" xfId="20828" xr:uid="{143C9517-97F0-4A24-AE4C-B5B1F9518A4E}"/>
    <cellStyle name="SAPBEXresData 5 2" xfId="20829" xr:uid="{D5F4204A-39A9-4D24-BD08-1F87AE5F9DCF}"/>
    <cellStyle name="SAPBEXresData 5 3" xfId="20830" xr:uid="{4978BBB2-F96A-4351-AB8B-AB742A13780D}"/>
    <cellStyle name="SAPBEXresData 6" xfId="20831" xr:uid="{A6EA1F19-EE41-4196-A242-A39A9EA1AD89}"/>
    <cellStyle name="SAPBEXresData 6 2" xfId="20832" xr:uid="{D75EEA38-52FF-4251-9594-3EBF360783AC}"/>
    <cellStyle name="SAPBEXresData 6 3" xfId="20833" xr:uid="{42FC5381-6BB6-496D-9201-7ADA5A1BDF71}"/>
    <cellStyle name="SAPBEXresData 7" xfId="20834" xr:uid="{04F691FB-0361-4431-803A-72041EEEC771}"/>
    <cellStyle name="SAPBEXresData 7 2" xfId="20835" xr:uid="{73ACB07D-CCBA-4950-901B-05469EFD7424}"/>
    <cellStyle name="SAPBEXresData 7 3" xfId="20836" xr:uid="{EEDFD24C-3118-4EDA-9AC2-811E86DC3E1B}"/>
    <cellStyle name="SAPBEXresData 8" xfId="20837" xr:uid="{91ECE6D2-6E33-49C8-8262-CA0F82888C26}"/>
    <cellStyle name="SAPBEXresData 8 2" xfId="20838" xr:uid="{C711BE85-A383-4542-A7CC-43C869DC280E}"/>
    <cellStyle name="SAPBEXresData 8 3" xfId="20839" xr:uid="{8E95FB00-5927-4446-A6B4-CD4BC6EDDDA7}"/>
    <cellStyle name="SAPBEXresData 9" xfId="20840" xr:uid="{AE2280C9-DBFF-48EC-B81C-546DBBD1C335}"/>
    <cellStyle name="SAPBEXresData 9 2" xfId="20841" xr:uid="{6ECD1FA9-CA27-4850-BB86-398BC13FA236}"/>
    <cellStyle name="SAPBEXresData 9 3" xfId="20842" xr:uid="{B6DF160C-E284-4CDB-8AE3-90E0BA626189}"/>
    <cellStyle name="SAPBEXresDataEmph" xfId="1806" xr:uid="{1CD52534-8C11-4A9E-9363-90F76A76AED0}"/>
    <cellStyle name="SAPBEXresDataEmph 10" xfId="20843" xr:uid="{79B491C6-57E8-4CDA-9E50-D9708CAC8345}"/>
    <cellStyle name="SAPBEXresDataEmph 10 2" xfId="20844" xr:uid="{C1A3D29C-BF24-4E2C-8BC9-654D835E8759}"/>
    <cellStyle name="SAPBEXresDataEmph 10 3" xfId="20845" xr:uid="{952E4267-CC4C-4F0D-B0E8-49E8F78E5061}"/>
    <cellStyle name="SAPBEXresDataEmph 11" xfId="20846" xr:uid="{3A6C550F-F9DC-4AA6-88A3-16F2B4E5F1FD}"/>
    <cellStyle name="SAPBEXresDataEmph 12" xfId="20847" xr:uid="{B4144257-3BFB-485B-A96F-D2A2ECA42951}"/>
    <cellStyle name="SAPBEXresDataEmph 2" xfId="20848" xr:uid="{ADFC8558-194F-4185-8CD3-12D70D7DC742}"/>
    <cellStyle name="SAPBEXresDataEmph 2 2" xfId="20849" xr:uid="{9B4D6612-890E-49CB-B122-B5F8B7826E94}"/>
    <cellStyle name="SAPBEXresDataEmph 2 3" xfId="20850" xr:uid="{FDE92ACA-850B-42B2-B4F6-B570AA2CE63B}"/>
    <cellStyle name="SAPBEXresDataEmph 3" xfId="20851" xr:uid="{BECEF918-090B-4C83-AED3-0D0C679578AB}"/>
    <cellStyle name="SAPBEXresDataEmph 3 2" xfId="20852" xr:uid="{2D319063-0EE0-4DAB-A0CD-04FD0BF113D7}"/>
    <cellStyle name="SAPBEXresDataEmph 3 3" xfId="20853" xr:uid="{6FC73160-2976-4066-BC5F-009D1E13117C}"/>
    <cellStyle name="SAPBEXresDataEmph 4" xfId="20854" xr:uid="{AF6B49ED-96ED-4562-8BB0-B49C62427ACE}"/>
    <cellStyle name="SAPBEXresDataEmph 4 2" xfId="20855" xr:uid="{C5C76D53-2072-443E-94F2-12650CAD64B0}"/>
    <cellStyle name="SAPBEXresDataEmph 4 3" xfId="20856" xr:uid="{1E5685BC-527A-4AA9-8FE6-F32F685B375C}"/>
    <cellStyle name="SAPBEXresDataEmph 5" xfId="20857" xr:uid="{FDC7C39C-9D45-420D-B71E-F359374D3E96}"/>
    <cellStyle name="SAPBEXresDataEmph 5 2" xfId="20858" xr:uid="{E8C4557F-5B27-4FD5-AE3B-D2C4914A6D2F}"/>
    <cellStyle name="SAPBEXresDataEmph 5 3" xfId="20859" xr:uid="{0BB27126-1875-435E-84D8-AB6CE95B9764}"/>
    <cellStyle name="SAPBEXresDataEmph 6" xfId="20860" xr:uid="{C5808BF1-4688-4C92-8753-94473E666A74}"/>
    <cellStyle name="SAPBEXresDataEmph 6 2" xfId="20861" xr:uid="{27BAF5CF-D8AD-4EFD-B208-BD87F425021B}"/>
    <cellStyle name="SAPBEXresDataEmph 6 3" xfId="20862" xr:uid="{5FA500C3-A244-42AE-924F-C62A33DB0B19}"/>
    <cellStyle name="SAPBEXresDataEmph 7" xfId="20863" xr:uid="{E7F1A8DC-E5D6-4879-BECA-AD51955DDA5E}"/>
    <cellStyle name="SAPBEXresDataEmph 7 2" xfId="20864" xr:uid="{B1D94761-36DB-488A-9330-28FD766412F4}"/>
    <cellStyle name="SAPBEXresDataEmph 7 3" xfId="20865" xr:uid="{7527DA19-72BD-47E1-A852-8F34FCC83849}"/>
    <cellStyle name="SAPBEXresDataEmph 8" xfId="20866" xr:uid="{31651DF4-4D98-41C8-93C1-60BC883666B0}"/>
    <cellStyle name="SAPBEXresDataEmph 8 2" xfId="20867" xr:uid="{8A347115-66CA-4586-8717-C700509D6727}"/>
    <cellStyle name="SAPBEXresDataEmph 8 3" xfId="20868" xr:uid="{899436F4-83F7-45F5-B7A8-0C674E3F40F3}"/>
    <cellStyle name="SAPBEXresDataEmph 9" xfId="20869" xr:uid="{1060AEE6-5EFE-4A11-9834-5AFC4DDC1D00}"/>
    <cellStyle name="SAPBEXresDataEmph 9 2" xfId="20870" xr:uid="{34D19BBB-20B1-433C-968C-A4AC991444CE}"/>
    <cellStyle name="SAPBEXresDataEmph 9 3" xfId="20871" xr:uid="{460A60C1-4A23-4A6D-887A-A12204567A93}"/>
    <cellStyle name="SAPBEXresItem" xfId="1807" xr:uid="{F19E67C0-4F50-4EE7-ADDC-1539BEA375FE}"/>
    <cellStyle name="SAPBEXresItem 10" xfId="20872" xr:uid="{D2C0CEFB-7936-4002-A946-2F0C2E5C3832}"/>
    <cellStyle name="SAPBEXresItem 10 2" xfId="20873" xr:uid="{1E21355A-3706-4907-833D-03E436A1F5C8}"/>
    <cellStyle name="SAPBEXresItem 10 3" xfId="20874" xr:uid="{C30F32AE-BAD7-471C-89DA-6FC4EC71974D}"/>
    <cellStyle name="SAPBEXresItem 11" xfId="20875" xr:uid="{AC36D4B9-E3F2-4955-929C-6F0BD840ACDA}"/>
    <cellStyle name="SAPBEXresItem 12" xfId="20876" xr:uid="{12DA0364-9803-4352-A075-E083D919DE21}"/>
    <cellStyle name="SAPBEXresItem 2" xfId="20877" xr:uid="{4550A57F-2DCA-418F-963F-E69A786164DB}"/>
    <cellStyle name="SAPBEXresItem 2 2" xfId="20878" xr:uid="{C51E27BC-FAB2-4A5F-96B7-327D86AD084F}"/>
    <cellStyle name="SAPBEXresItem 2 3" xfId="20879" xr:uid="{5FE72DF2-79F4-4240-9DFE-048766B0270A}"/>
    <cellStyle name="SAPBEXresItem 3" xfId="20880" xr:uid="{16C987D6-6457-4571-A889-6D590EC088F6}"/>
    <cellStyle name="SAPBEXresItem 3 2" xfId="20881" xr:uid="{6E822D1B-10F7-4610-A4C5-2E707F8FC45F}"/>
    <cellStyle name="SAPBEXresItem 3 3" xfId="20882" xr:uid="{A3E596CA-BDAD-4AC4-9BA6-FE897043E064}"/>
    <cellStyle name="SAPBEXresItem 4" xfId="20883" xr:uid="{CC8961D0-06DE-4A7C-85EA-D0D5F1AB6C8B}"/>
    <cellStyle name="SAPBEXresItem 4 2" xfId="20884" xr:uid="{86F4EDCF-E823-4569-867F-2F88E2097154}"/>
    <cellStyle name="SAPBEXresItem 4 3" xfId="20885" xr:uid="{765D5235-AB68-4160-A390-FE6A513EC559}"/>
    <cellStyle name="SAPBEXresItem 5" xfId="20886" xr:uid="{D3CD7A87-6606-40C7-843C-D9632E13EE84}"/>
    <cellStyle name="SAPBEXresItem 5 2" xfId="20887" xr:uid="{211639BB-A911-4625-A1F9-EF39E3F688B7}"/>
    <cellStyle name="SAPBEXresItem 5 3" xfId="20888" xr:uid="{84DEEEA3-E4F9-4096-9881-00A03926A213}"/>
    <cellStyle name="SAPBEXresItem 6" xfId="20889" xr:uid="{545F9871-C85F-4ECD-9798-D2E796AE7F2D}"/>
    <cellStyle name="SAPBEXresItem 6 2" xfId="20890" xr:uid="{CD227C06-0E06-4967-96A0-270A8C5056AA}"/>
    <cellStyle name="SAPBEXresItem 6 3" xfId="20891" xr:uid="{DA96E0BD-BAB6-4DF0-B98D-BF1007F974F9}"/>
    <cellStyle name="SAPBEXresItem 7" xfId="20892" xr:uid="{8DB44DC1-3104-41A2-ACA8-25765FF74437}"/>
    <cellStyle name="SAPBEXresItem 7 2" xfId="20893" xr:uid="{7EF283E4-0973-42BD-9933-31B71FEA7A14}"/>
    <cellStyle name="SAPBEXresItem 7 3" xfId="20894" xr:uid="{7D1B3D45-2816-4340-A914-28D930DEDC73}"/>
    <cellStyle name="SAPBEXresItem 8" xfId="20895" xr:uid="{79BCEE01-D491-4377-9E7D-729933EA2032}"/>
    <cellStyle name="SAPBEXresItem 8 2" xfId="20896" xr:uid="{A859AC58-E254-4100-B24A-C88C0D1B4995}"/>
    <cellStyle name="SAPBEXresItem 8 3" xfId="20897" xr:uid="{D2308135-3884-4EE8-9AEC-07C134901352}"/>
    <cellStyle name="SAPBEXresItem 9" xfId="20898" xr:uid="{B8BCC131-4489-4883-B6D3-2C83121FFF45}"/>
    <cellStyle name="SAPBEXresItem 9 2" xfId="20899" xr:uid="{3C273B60-67EF-4DC8-9C9A-708091060BB1}"/>
    <cellStyle name="SAPBEXresItem 9 3" xfId="20900" xr:uid="{9A9102AB-24A6-45FF-A7B6-25AD6D769B5F}"/>
    <cellStyle name="SAPBEXresItemX" xfId="1808" xr:uid="{B8ACF491-FE46-4F1B-BF5D-DB86562F5D70}"/>
    <cellStyle name="SAPBEXresItemX 10" xfId="20901" xr:uid="{1BF43D06-CCEC-46FC-821D-62FF871308EC}"/>
    <cellStyle name="SAPBEXresItemX 11" xfId="20902" xr:uid="{AE1CC37A-0988-478F-BB04-F38F8CF1D476}"/>
    <cellStyle name="SAPBEXresItemX 2" xfId="20903" xr:uid="{398FB8D0-E254-4492-96C2-164B620DA7E4}"/>
    <cellStyle name="SAPBEXresItemX 2 2" xfId="20904" xr:uid="{D60FF547-BAAF-460F-8E11-A2F5852EC118}"/>
    <cellStyle name="SAPBEXresItemX 2 3" xfId="20905" xr:uid="{1976FFD3-71B5-44A8-A225-9C14ED91086C}"/>
    <cellStyle name="SAPBEXresItemX 3" xfId="20906" xr:uid="{70E6C81B-1694-43B8-AECE-CFA2BF267B32}"/>
    <cellStyle name="SAPBEXresItemX 3 2" xfId="20907" xr:uid="{37E7F519-6AFC-4377-98D5-7FB5BAC0E6C3}"/>
    <cellStyle name="SAPBEXresItemX 3 3" xfId="20908" xr:uid="{78310C99-EDBA-4420-902E-B3BC063AE74B}"/>
    <cellStyle name="SAPBEXresItemX 4" xfId="20909" xr:uid="{C108BC5B-FD51-4543-9046-3123A15D9B44}"/>
    <cellStyle name="SAPBEXresItemX 4 2" xfId="20910" xr:uid="{4B063951-61B2-4845-A940-E9429F317605}"/>
    <cellStyle name="SAPBEXresItemX 4 3" xfId="20911" xr:uid="{CC5D1C60-5BD6-4382-AB60-E252F1321584}"/>
    <cellStyle name="SAPBEXresItemX 5" xfId="20912" xr:uid="{102AA741-A81A-47CB-9662-78FEAC34EAE4}"/>
    <cellStyle name="SAPBEXresItemX 5 2" xfId="20913" xr:uid="{B8ADDB97-CD97-4331-9519-E54845903F1C}"/>
    <cellStyle name="SAPBEXresItemX 5 3" xfId="20914" xr:uid="{E42F60D6-4CBC-420D-AC78-4D315E92F06C}"/>
    <cellStyle name="SAPBEXresItemX 6" xfId="20915" xr:uid="{EF6F1602-E52C-47AE-A3FC-BBFD88695164}"/>
    <cellStyle name="SAPBEXresItemX 6 2" xfId="20916" xr:uid="{5C8B2365-145A-4417-819C-DC4E9E193E88}"/>
    <cellStyle name="SAPBEXresItemX 6 3" xfId="20917" xr:uid="{897809FD-B9F1-4057-AED2-C707A0D1FF55}"/>
    <cellStyle name="SAPBEXresItemX 7" xfId="20918" xr:uid="{9D2B7CBB-A44B-4CFE-BC39-1401D72DC98A}"/>
    <cellStyle name="SAPBEXresItemX 7 2" xfId="20919" xr:uid="{37B62576-4E46-4C07-A1F3-EF9D88AC272E}"/>
    <cellStyle name="SAPBEXresItemX 7 3" xfId="20920" xr:uid="{7630F3BD-E3B3-4025-90D1-A20B887BE22F}"/>
    <cellStyle name="SAPBEXresItemX 8" xfId="20921" xr:uid="{86B5CD90-076E-4FD2-A669-83F04F15E978}"/>
    <cellStyle name="SAPBEXresItemX 8 2" xfId="20922" xr:uid="{C688EAD2-5C35-45B6-A33B-B025A146C677}"/>
    <cellStyle name="SAPBEXresItemX 8 3" xfId="20923" xr:uid="{72204BF1-3D03-4B87-94E3-DDD6774F4DA9}"/>
    <cellStyle name="SAPBEXresItemX 9" xfId="20924" xr:uid="{90023BFA-7E31-418D-B5E6-1D8C400AA15A}"/>
    <cellStyle name="SAPBEXresItemX 9 2" xfId="20925" xr:uid="{2FE82FA1-6664-4068-9C77-47BCFD7E5E97}"/>
    <cellStyle name="SAPBEXresItemX 9 3" xfId="20926" xr:uid="{F6CD17D9-0690-462D-9A01-A39F78E0FF10}"/>
    <cellStyle name="SAPBEXstdData" xfId="1809" xr:uid="{497539C4-A361-4FE4-AD60-CAEC6DED5A3D}"/>
    <cellStyle name="SAPBEXstdData 10" xfId="20927" xr:uid="{45C25D93-FD02-4B57-91C8-78C5DC0E9CA7}"/>
    <cellStyle name="SAPBEXstdData 10 2" xfId="20928" xr:uid="{119BB4E6-2F1E-47FD-82BF-2A664884CCF4}"/>
    <cellStyle name="SAPBEXstdData 10 3" xfId="20929" xr:uid="{B6546AA5-1423-4725-86FF-F95C1E0BEB82}"/>
    <cellStyle name="SAPBEXstdData 2" xfId="1810" xr:uid="{1CEEA00B-CC1B-4259-8518-A8AB62DEDE40}"/>
    <cellStyle name="SAPBEXstdData 2 2" xfId="1811" xr:uid="{72168E2A-287F-4C51-AD66-0C7329CE51C2}"/>
    <cellStyle name="SAPBEXstdData 2 2 2" xfId="1812" xr:uid="{82857823-00D9-4608-8308-4CB4586EC592}"/>
    <cellStyle name="SAPBEXstdData 2 2 2 2" xfId="1813" xr:uid="{3D944F2A-E2FE-48F8-B5C7-74C07EA120E1}"/>
    <cellStyle name="SAPBEXstdData 2 2 2 2 2" xfId="1814" xr:uid="{6F82C23A-7331-480B-BF0E-4CC996BDDA53}"/>
    <cellStyle name="SAPBEXstdData 2 2 2 3" xfId="1815" xr:uid="{CBC13986-9F78-4468-8CB3-778CADACBF17}"/>
    <cellStyle name="SAPBEXstdData 2 2 3" xfId="1816" xr:uid="{8B17BBC4-2D10-4947-A363-38D13DACB5C1}"/>
    <cellStyle name="SAPBEXstdData 2 3" xfId="1817" xr:uid="{44192253-030F-4F86-BDF2-C0DEFCAF4F03}"/>
    <cellStyle name="SAPBEXstdData 2 3 2" xfId="1818" xr:uid="{CC543F9D-8AED-4CC6-97AD-9A3299420723}"/>
    <cellStyle name="SAPBEXstdData 2 3 2 2" xfId="1819" xr:uid="{0BC1ED77-3F81-4D8D-B3C0-3D8DD3B2EC3C}"/>
    <cellStyle name="SAPBEXstdData 2 3 3" xfId="1820" xr:uid="{05364D1C-F124-4DA8-93D0-05BBD3460EF6}"/>
    <cellStyle name="SAPBEXstdData 2 4" xfId="1821" xr:uid="{25EEF940-A7A5-4A96-9A75-1BA834100F32}"/>
    <cellStyle name="SAPBEXstdData 3" xfId="1822" xr:uid="{C825A9A9-3D07-4160-865C-F0A2CAB0FC1B}"/>
    <cellStyle name="SAPBEXstdData 3 2" xfId="1823" xr:uid="{A07CD2A0-A936-4129-A388-E36B14751055}"/>
    <cellStyle name="SAPBEXstdData 4" xfId="20930" xr:uid="{B0D3D1A4-A33B-43A6-ADE7-F7164B381B2F}"/>
    <cellStyle name="SAPBEXstdData 4 2" xfId="20931" xr:uid="{5E580014-0E2A-4616-9DE8-BFC60EC0B6D3}"/>
    <cellStyle name="SAPBEXstdData 4 3" xfId="20932" xr:uid="{32A54F95-148E-483B-93FA-AB2BDE69F331}"/>
    <cellStyle name="SAPBEXstdData 5" xfId="20933" xr:uid="{96ABEA29-06EE-45CD-948A-9A2825D9E057}"/>
    <cellStyle name="SAPBEXstdData 5 2" xfId="20934" xr:uid="{0FCD07B9-531F-4E69-A935-072D9BDA4E69}"/>
    <cellStyle name="SAPBEXstdData 5 3" xfId="20935" xr:uid="{B001A3CF-09F9-41F0-8F34-F2803F068C16}"/>
    <cellStyle name="SAPBEXstdData 6" xfId="20936" xr:uid="{F2371D63-8132-4926-91FC-C34FD401F773}"/>
    <cellStyle name="SAPBEXstdData 6 2" xfId="20937" xr:uid="{562D7A5A-ED3B-4663-9C21-3B7612FCC0D6}"/>
    <cellStyle name="SAPBEXstdData 6 3" xfId="20938" xr:uid="{30FBA473-3E30-45B7-BEA8-8DE30B24E5CB}"/>
    <cellStyle name="SAPBEXstdData 7" xfId="20939" xr:uid="{48F6D207-7EE5-4089-8668-6BEABFDC9005}"/>
    <cellStyle name="SAPBEXstdData 7 2" xfId="20940" xr:uid="{CD0E580F-37F4-4B4F-A5B1-F59E1DEAC69E}"/>
    <cellStyle name="SAPBEXstdData 7 3" xfId="20941" xr:uid="{72891A08-9077-4956-909A-15AD80537071}"/>
    <cellStyle name="SAPBEXstdData 8" xfId="20942" xr:uid="{BFAE1634-EA20-4034-A458-3CFD22D0D440}"/>
    <cellStyle name="SAPBEXstdData 8 2" xfId="20943" xr:uid="{93427B44-F9F7-4065-A662-02DC11FA8E67}"/>
    <cellStyle name="SAPBEXstdData 8 3" xfId="20944" xr:uid="{C56BD041-EC60-4013-AB2C-4B8B42EFC742}"/>
    <cellStyle name="SAPBEXstdData 9" xfId="20945" xr:uid="{C91C93FE-EFC7-47CE-AC39-E607BE70A53F}"/>
    <cellStyle name="SAPBEXstdData 9 2" xfId="20946" xr:uid="{FA4EB3F3-A110-45CB-88B0-0875C6753306}"/>
    <cellStyle name="SAPBEXstdData 9 3" xfId="20947" xr:uid="{5ED0D5A8-8328-4F40-A8CC-A43CF5AD1E6B}"/>
    <cellStyle name="SAPBEXstdDataEmph" xfId="1824" xr:uid="{4C69CB84-D78A-46D0-9824-34DBCA5C92EC}"/>
    <cellStyle name="SAPBEXstdDataEmph 10" xfId="20948" xr:uid="{E9653F4B-5C9F-4679-9ED3-0F0E60A19E74}"/>
    <cellStyle name="SAPBEXstdDataEmph 10 2" xfId="20949" xr:uid="{9EA63336-A41A-499C-9155-0F06B6B70029}"/>
    <cellStyle name="SAPBEXstdDataEmph 10 3" xfId="20950" xr:uid="{4CE9E654-F09E-4D56-94A3-C34F5A401D28}"/>
    <cellStyle name="SAPBEXstdDataEmph 2" xfId="1825" xr:uid="{2753235A-29F6-483D-9489-715881E43D83}"/>
    <cellStyle name="SAPBEXstdDataEmph 2 2" xfId="1826" xr:uid="{46FBC0AE-2C6F-42D0-BEB3-DE4B19A5A1AB}"/>
    <cellStyle name="SAPBEXstdDataEmph 2 2 2" xfId="1827" xr:uid="{E3C7DFB2-1B88-48A6-B9D7-E801EEBC4696}"/>
    <cellStyle name="SAPBEXstdDataEmph 2 2 2 2" xfId="1828" xr:uid="{C9C732D4-3412-4B6A-9D7D-AE90D80F0B16}"/>
    <cellStyle name="SAPBEXstdDataEmph 2 2 2 2 2" xfId="1829" xr:uid="{52C57264-55A3-4E0B-AFE6-13FF0ECCDAA7}"/>
    <cellStyle name="SAPBEXstdDataEmph 2 2 2 3" xfId="1830" xr:uid="{10071E96-0EA0-4CEC-AB26-B2AB710E13FC}"/>
    <cellStyle name="SAPBEXstdDataEmph 2 2 3" xfId="1831" xr:uid="{47199C65-CC0F-47A4-BC8F-7192A9F8C8B7}"/>
    <cellStyle name="SAPBEXstdDataEmph 2 3" xfId="1832" xr:uid="{B8650DE7-0118-438E-BCFC-1B5EED07CC02}"/>
    <cellStyle name="SAPBEXstdDataEmph 2 3 2" xfId="1833" xr:uid="{9AFE2AD6-8CF6-4F29-9E6E-D2C97D8C10B2}"/>
    <cellStyle name="SAPBEXstdDataEmph 2 3 2 2" xfId="1834" xr:uid="{5AF3ABA7-081B-4725-9E44-5E63C0A124E7}"/>
    <cellStyle name="SAPBEXstdDataEmph 2 3 3" xfId="1835" xr:uid="{F45C50C6-8406-4344-A15B-161C2A2C2FD8}"/>
    <cellStyle name="SAPBEXstdDataEmph 2 4" xfId="1836" xr:uid="{2642F4D2-4037-4B38-8DC2-67E306864D40}"/>
    <cellStyle name="SAPBEXstdDataEmph 3" xfId="1837" xr:uid="{411B7E06-FDCD-437D-A69F-152D3C4EBA93}"/>
    <cellStyle name="SAPBEXstdDataEmph 3 2" xfId="1838" xr:uid="{72FAF5F3-C9D1-4E9C-AD14-6AADBAAF451A}"/>
    <cellStyle name="SAPBEXstdDataEmph 4" xfId="20951" xr:uid="{52032437-2237-457C-9DC8-9BFAEFAB96AA}"/>
    <cellStyle name="SAPBEXstdDataEmph 4 2" xfId="20952" xr:uid="{71ACCDBB-AA38-4E1F-9A48-580FBDA05CD4}"/>
    <cellStyle name="SAPBEXstdDataEmph 4 3" xfId="20953" xr:uid="{621B7382-7FD4-4AC5-9566-F4C0A65E6ED1}"/>
    <cellStyle name="SAPBEXstdDataEmph 5" xfId="20954" xr:uid="{4B5DDC57-A1AA-4390-8DEC-ABA2AF052B00}"/>
    <cellStyle name="SAPBEXstdDataEmph 5 2" xfId="20955" xr:uid="{610AD082-C918-4667-AED0-5D14FAE18B00}"/>
    <cellStyle name="SAPBEXstdDataEmph 5 3" xfId="20956" xr:uid="{02B8672C-3ADA-4F61-B104-950C004DE1D8}"/>
    <cellStyle name="SAPBEXstdDataEmph 6" xfId="20957" xr:uid="{67325966-E88E-4A15-AC5F-130D685AA77E}"/>
    <cellStyle name="SAPBEXstdDataEmph 6 2" xfId="20958" xr:uid="{F021370A-C761-4C06-A171-535015CC6A28}"/>
    <cellStyle name="SAPBEXstdDataEmph 6 3" xfId="20959" xr:uid="{7D2BA551-91CC-4085-AFB9-4DE367D71E24}"/>
    <cellStyle name="SAPBEXstdDataEmph 7" xfId="20960" xr:uid="{73F12BC6-1C51-4463-9B36-987832B3644F}"/>
    <cellStyle name="SAPBEXstdDataEmph 7 2" xfId="20961" xr:uid="{6576D486-617D-438F-A77B-98525C5FBEAE}"/>
    <cellStyle name="SAPBEXstdDataEmph 7 3" xfId="20962" xr:uid="{E4FD0973-1195-4E56-811F-775AC0566175}"/>
    <cellStyle name="SAPBEXstdDataEmph 8" xfId="20963" xr:uid="{D07D62A1-16E9-4563-B426-9A1C6A5B52B8}"/>
    <cellStyle name="SAPBEXstdDataEmph 8 2" xfId="20964" xr:uid="{C45F4913-1D7A-456D-A147-A9CC2405C900}"/>
    <cellStyle name="SAPBEXstdDataEmph 8 3" xfId="20965" xr:uid="{404A90DF-05CC-42D3-914D-AC6A005F978F}"/>
    <cellStyle name="SAPBEXstdDataEmph 9" xfId="20966" xr:uid="{790771F0-3E83-44B3-A279-6937C9E6A329}"/>
    <cellStyle name="SAPBEXstdDataEmph 9 2" xfId="20967" xr:uid="{28DA8D6A-A251-4438-967C-4FCFAEACE405}"/>
    <cellStyle name="SAPBEXstdDataEmph 9 3" xfId="20968" xr:uid="{079C46AA-28A3-4A1F-A3E5-03AC46FEBA53}"/>
    <cellStyle name="SAPBEXstdItem" xfId="1839" xr:uid="{B5ED14D3-CF78-4DE1-A953-C9D616D0BFC1}"/>
    <cellStyle name="SAPBEXstdItem 10" xfId="20969" xr:uid="{AD20CD1B-E503-4951-9385-49E9C8273831}"/>
    <cellStyle name="SAPBEXstdItem 10 2" xfId="20970" xr:uid="{ACF7E804-7B13-44AB-BDF0-356FF09FD395}"/>
    <cellStyle name="SAPBEXstdItem 10 3" xfId="20971" xr:uid="{53217D3D-3DBB-440D-A22B-F20449BCE24F}"/>
    <cellStyle name="SAPBEXstdItem 11" xfId="20972" xr:uid="{964794BD-6A87-4787-A400-AC83CC7C0E25}"/>
    <cellStyle name="SAPBEXstdItem 12" xfId="20973" xr:uid="{138E6A98-2779-41E0-AA24-601258D42277}"/>
    <cellStyle name="SAPBEXstdItem 2" xfId="20974" xr:uid="{92344D28-EC84-4B04-8509-9E3792A6D225}"/>
    <cellStyle name="SAPBEXstdItem 2 2" xfId="20975" xr:uid="{93BE2B4E-7C04-41CF-8966-9462C8E48319}"/>
    <cellStyle name="SAPBEXstdItem 2 3" xfId="20976" xr:uid="{3CC0FA61-1640-4648-9E5D-864596BE86B1}"/>
    <cellStyle name="SAPBEXstdItem 3" xfId="20977" xr:uid="{6DA0ADC0-037F-450E-977D-5999DF5CA104}"/>
    <cellStyle name="SAPBEXstdItem 3 2" xfId="20978" xr:uid="{9D9DD4A7-B5DC-4E17-B711-E861A4A5E30E}"/>
    <cellStyle name="SAPBEXstdItem 3 3" xfId="20979" xr:uid="{4953CA41-7742-4BF6-9467-4873DD53E6BC}"/>
    <cellStyle name="SAPBEXstdItem 4" xfId="20980" xr:uid="{6975AF35-91E9-4F05-8811-37F1626DA171}"/>
    <cellStyle name="SAPBEXstdItem 4 2" xfId="20981" xr:uid="{7AA61BEA-D2AA-4DC6-A4D3-25E47DC3C833}"/>
    <cellStyle name="SAPBEXstdItem 4 3" xfId="20982" xr:uid="{CD66E4A9-60D1-4446-B821-1441238B2372}"/>
    <cellStyle name="SAPBEXstdItem 5" xfId="20983" xr:uid="{F729024D-3CD1-488A-856E-693CBBF0FD53}"/>
    <cellStyle name="SAPBEXstdItem 5 2" xfId="20984" xr:uid="{F39E183C-BA79-4AA3-BDA0-8A1B175A963E}"/>
    <cellStyle name="SAPBEXstdItem 5 3" xfId="20985" xr:uid="{FA82D9D5-0EB9-45DE-A3A8-7C2EB74405E8}"/>
    <cellStyle name="SAPBEXstdItem 6" xfId="20986" xr:uid="{CB4558E5-3E31-43B2-8CA6-E93F82C4C552}"/>
    <cellStyle name="SAPBEXstdItem 6 2" xfId="20987" xr:uid="{0BE07035-8448-4FFD-99E8-FDF6B64C152C}"/>
    <cellStyle name="SAPBEXstdItem 6 3" xfId="20988" xr:uid="{D71CADB1-1E32-4997-A226-C02AEAC90C8F}"/>
    <cellStyle name="SAPBEXstdItem 7" xfId="20989" xr:uid="{8EF56338-A707-4C5C-B868-D53F45A6487A}"/>
    <cellStyle name="SAPBEXstdItem 7 2" xfId="20990" xr:uid="{58734C52-6FE4-4A9F-AECB-2214469CDA4D}"/>
    <cellStyle name="SAPBEXstdItem 7 3" xfId="20991" xr:uid="{99B82486-BE2D-4710-B1C7-BD18B16A37FE}"/>
    <cellStyle name="SAPBEXstdItem 8" xfId="20992" xr:uid="{0174E30D-DD53-481B-9736-87B690C454EB}"/>
    <cellStyle name="SAPBEXstdItem 8 2" xfId="20993" xr:uid="{377D3AF9-CCAD-4033-B84F-289E37BE2DB5}"/>
    <cellStyle name="SAPBEXstdItem 8 3" xfId="20994" xr:uid="{49171E41-2563-4D46-BAD5-E798A9BAE8A6}"/>
    <cellStyle name="SAPBEXstdItem 9" xfId="20995" xr:uid="{3DD96393-46C3-4366-9850-2C50DC698A71}"/>
    <cellStyle name="SAPBEXstdItem 9 2" xfId="20996" xr:uid="{E25FB66C-6217-4770-B48C-9EACC73C2C4F}"/>
    <cellStyle name="SAPBEXstdItem 9 3" xfId="20997" xr:uid="{97B9F61C-2BFD-4308-867B-40928E85047B}"/>
    <cellStyle name="SAPBEXstdItemX" xfId="1840" xr:uid="{070EF01B-7A1E-4653-93DA-0AD4041A9573}"/>
    <cellStyle name="SAPBEXstdItemX 10" xfId="20998" xr:uid="{1F107B16-4C3D-4FA2-A08B-EF4DA6A04153}"/>
    <cellStyle name="SAPBEXstdItemX 2" xfId="20999" xr:uid="{9D362CB0-D546-4100-9E9F-2FBA88C7B4DE}"/>
    <cellStyle name="SAPBEXstdItemX 2 2" xfId="21000" xr:uid="{4E40C607-4B0D-4E3E-9152-431B80FCE6BC}"/>
    <cellStyle name="SAPBEXstdItemX 2 3" xfId="21001" xr:uid="{E4865F99-B0D4-4889-9BAB-F89E253EC69C}"/>
    <cellStyle name="SAPBEXstdItemX 3" xfId="21002" xr:uid="{68E98DCD-9552-4DBD-9BE1-C0034DF035BC}"/>
    <cellStyle name="SAPBEXstdItemX 3 2" xfId="21003" xr:uid="{2A3BEDCC-CB23-42AE-9B37-D059DDFD082A}"/>
    <cellStyle name="SAPBEXstdItemX 3 3" xfId="21004" xr:uid="{600BA3DF-CE56-4459-BA14-7BA93DD5E7E0}"/>
    <cellStyle name="SAPBEXstdItemX 4" xfId="21005" xr:uid="{2ADF5C5F-B717-498B-88A4-A39447F52DAC}"/>
    <cellStyle name="SAPBEXstdItemX 4 2" xfId="21006" xr:uid="{933B2656-127E-468F-B0F2-4E75AD3DA2DA}"/>
    <cellStyle name="SAPBEXstdItemX 4 3" xfId="21007" xr:uid="{2F4F4890-167D-4FDD-82A3-A1EDDDC98F0D}"/>
    <cellStyle name="SAPBEXstdItemX 5" xfId="21008" xr:uid="{71326554-3D54-4775-A476-D0EBCBC498E5}"/>
    <cellStyle name="SAPBEXstdItemX 5 2" xfId="21009" xr:uid="{DF3BE42F-7817-4463-85FA-15343769DE32}"/>
    <cellStyle name="SAPBEXstdItemX 5 3" xfId="21010" xr:uid="{50EC9C15-26E2-4BD5-8B86-50DC7DAFF1DF}"/>
    <cellStyle name="SAPBEXstdItemX 6" xfId="21011" xr:uid="{3253F5D0-8609-48D0-A5AF-405E3CF158BB}"/>
    <cellStyle name="SAPBEXstdItemX 6 2" xfId="21012" xr:uid="{62A8306B-39DA-4154-87F2-B2AAC673761D}"/>
    <cellStyle name="SAPBEXstdItemX 6 3" xfId="21013" xr:uid="{41D5986B-AD5E-42AC-A0E5-FD14A789F8A6}"/>
    <cellStyle name="SAPBEXstdItemX 7" xfId="21014" xr:uid="{DC5FAD0F-4622-4768-91D6-A60B325C66DA}"/>
    <cellStyle name="SAPBEXstdItemX 7 2" xfId="21015" xr:uid="{4440C279-6414-429A-9B64-D25B36BB1C57}"/>
    <cellStyle name="SAPBEXstdItemX 7 3" xfId="21016" xr:uid="{ECC7F81D-ED65-45BB-83F1-C42D24F7FAF2}"/>
    <cellStyle name="SAPBEXstdItemX 8" xfId="21017" xr:uid="{8471CF73-693B-4D0C-844C-B30A1C121C70}"/>
    <cellStyle name="SAPBEXstdItemX 8 2" xfId="21018" xr:uid="{44F18523-07CB-473F-8DE4-95C924F30BF5}"/>
    <cellStyle name="SAPBEXstdItemX 8 3" xfId="21019" xr:uid="{ABE19F20-43FD-43D6-9E6B-EDA7FE98DAF0}"/>
    <cellStyle name="SAPBEXstdItemX 9" xfId="21020" xr:uid="{98D5DD86-BDC6-4CDE-BE14-DDADFC800ECA}"/>
    <cellStyle name="SAPBEXstdItemX 9 2" xfId="21021" xr:uid="{1C00A612-8C59-41E7-A8E6-85D24A967A98}"/>
    <cellStyle name="SAPBEXstdItemX 9 3" xfId="21022" xr:uid="{96F3CA36-B72F-4453-8B49-B1CF7EB16758}"/>
    <cellStyle name="SAPBEXtitle" xfId="1841" xr:uid="{D3373305-6474-4703-9801-7F642EC9B961}"/>
    <cellStyle name="SAPBEXtitle 2" xfId="21023" xr:uid="{82A08F3C-7C3F-4109-AEA6-3DAD41A8ABBD}"/>
    <cellStyle name="SAPBEXtitle 2 2" xfId="21024" xr:uid="{51DD2196-6A37-48A3-ABAD-F5C71CDAD63A}"/>
    <cellStyle name="SAPBEXtitle 2 3" xfId="21025" xr:uid="{D2E9751D-91BA-403B-9BBE-96ED258DAE9D}"/>
    <cellStyle name="SAPBEXundefined" xfId="1842" xr:uid="{381AB528-B662-4643-9BF3-03AC16AAB138}"/>
    <cellStyle name="SAPBEXundefined 10" xfId="21026" xr:uid="{0734EDA0-0FDD-4926-81E2-F8BD0C3FA804}"/>
    <cellStyle name="SAPBEXundefined 10 2" xfId="21027" xr:uid="{F4428096-ECB3-498E-A27E-50DB4B02C149}"/>
    <cellStyle name="SAPBEXundefined 10 3" xfId="21028" xr:uid="{25412293-2B72-404E-99E8-D80618108F4B}"/>
    <cellStyle name="SAPBEXundefined 11" xfId="21029" xr:uid="{A0887FB1-4F9A-4A44-82CF-4FB250B4413B}"/>
    <cellStyle name="SAPBEXundefined 12" xfId="21030" xr:uid="{9EB16901-A801-4048-8999-4449F9DCB436}"/>
    <cellStyle name="SAPBEXundefined 2" xfId="21031" xr:uid="{6CD34C6C-C604-4DE0-9F23-952BD76AECF8}"/>
    <cellStyle name="SAPBEXundefined 2 2" xfId="21032" xr:uid="{EE7EF4E6-4C22-45F3-812B-421244054E64}"/>
    <cellStyle name="SAPBEXundefined 2 3" xfId="21033" xr:uid="{32562678-663C-40E8-B369-FBB6B5E3E1BF}"/>
    <cellStyle name="SAPBEXundefined 3" xfId="21034" xr:uid="{EC8B2502-39CD-430D-9232-8CE8DA9AAA5D}"/>
    <cellStyle name="SAPBEXundefined 3 2" xfId="21035" xr:uid="{45DB338D-1360-4C41-BA4F-73E52851AF22}"/>
    <cellStyle name="SAPBEXundefined 3 3" xfId="21036" xr:uid="{E8E866DB-1599-42DE-8C95-001FC1DFDB1C}"/>
    <cellStyle name="SAPBEXundefined 4" xfId="21037" xr:uid="{B182C83A-B874-4785-9F35-B0A3F2CE9FAB}"/>
    <cellStyle name="SAPBEXundefined 4 2" xfId="21038" xr:uid="{F226B51F-1AEB-4AC6-BF0F-2C7C0CB368F1}"/>
    <cellStyle name="SAPBEXundefined 4 3" xfId="21039" xr:uid="{0BF29542-4A2E-4E20-ACD4-73A27A8512B6}"/>
    <cellStyle name="SAPBEXundefined 5" xfId="21040" xr:uid="{B23EB9BB-F497-4B02-80AD-CA721F0891C0}"/>
    <cellStyle name="SAPBEXundefined 5 2" xfId="21041" xr:uid="{CFDD2735-5B7D-464A-9FE7-5B408A7B02CE}"/>
    <cellStyle name="SAPBEXundefined 5 3" xfId="21042" xr:uid="{2DB6460A-467A-432E-8A32-45E2D6D69CF5}"/>
    <cellStyle name="SAPBEXundefined 6" xfId="21043" xr:uid="{945A4145-6B24-4580-9224-2461072B8F34}"/>
    <cellStyle name="SAPBEXundefined 6 2" xfId="21044" xr:uid="{7DB027E4-C4EE-401E-A3FB-168EAFCB0FC0}"/>
    <cellStyle name="SAPBEXundefined 6 3" xfId="21045" xr:uid="{C41F7209-0687-4460-A2EC-4FB78CDAE110}"/>
    <cellStyle name="SAPBEXundefined 7" xfId="21046" xr:uid="{F1A3659A-7280-4F32-99B9-CA8AED1FB319}"/>
    <cellStyle name="SAPBEXundefined 7 2" xfId="21047" xr:uid="{ABDA9650-2D11-4CE2-BFA2-F9FDC4FEF9E0}"/>
    <cellStyle name="SAPBEXundefined 7 3" xfId="21048" xr:uid="{766AA1A0-935F-4D7A-AD7E-8A81E2EBF6F4}"/>
    <cellStyle name="SAPBEXundefined 8" xfId="21049" xr:uid="{420F7B3C-F7B2-4D73-9EE2-525B8FB2FAA7}"/>
    <cellStyle name="SAPBEXundefined 8 2" xfId="21050" xr:uid="{C3842FAA-6634-4CB9-BE90-6DD6E5E3C899}"/>
    <cellStyle name="SAPBEXundefined 8 3" xfId="21051" xr:uid="{BAEBB595-24A4-4890-BD5D-C4C27F39EB44}"/>
    <cellStyle name="SAPBEXundefined 9" xfId="21052" xr:uid="{CE3778BA-7089-4ACF-BA23-B207B63A19F9}"/>
    <cellStyle name="SAPBEXundefined 9 2" xfId="21053" xr:uid="{20B83ADE-CE7B-4355-8B42-B15AEAD99F2E}"/>
    <cellStyle name="SAPBEXundefined 9 3" xfId="21054" xr:uid="{542E2133-E5EA-4735-9DD6-4D492F90BA76}"/>
    <cellStyle name="Satisfaisant" xfId="21055" xr:uid="{84BBFA85-1D53-4C47-902A-400506AF424E}"/>
    <cellStyle name="Section name" xfId="21056" xr:uid="{D1AF2E2C-5545-43B6-909C-4493A15F2072}"/>
    <cellStyle name="Section name 2" xfId="21057" xr:uid="{051D9985-7D13-433B-AD93-33AF0F3DD804}"/>
    <cellStyle name="SEM-BPS-data" xfId="1843" xr:uid="{1D01F78D-436D-43A0-8FAB-AE91EE2B9175}"/>
    <cellStyle name="SEM-BPS-head" xfId="1844" xr:uid="{2798BB55-E6E6-4647-A7BA-950E3E732BD5}"/>
    <cellStyle name="SEM-BPS-headdata" xfId="1845" xr:uid="{1ADD424F-B1CC-4436-BE99-091BE693D22F}"/>
    <cellStyle name="SEM-BPS-headkey" xfId="1846" xr:uid="{5076E087-CDB2-43E2-A714-41A67EB65AD0}"/>
    <cellStyle name="SEM-BPS-input-on" xfId="1847" xr:uid="{DDFD0C22-FF65-4105-88E3-36DF2B5EFBF0}"/>
    <cellStyle name="SEM-BPS-key" xfId="1848" xr:uid="{2C1BEDBA-F0BA-4803-9BBF-5666C54C3352}"/>
    <cellStyle name="SEM-BPS-sub1" xfId="1849" xr:uid="{3176F666-2A75-48CF-B852-65CC4C511D14}"/>
    <cellStyle name="SEM-BPS-sub2" xfId="1850" xr:uid="{D54122DA-43D8-46BE-B5E1-E2F5EE3A300A}"/>
    <cellStyle name="SEM-BPS-total" xfId="1851" xr:uid="{5096666F-D719-4846-9556-253434473728}"/>
    <cellStyle name="Sep. milhar [0]" xfId="1852" xr:uid="{E0F101FD-FC55-44A8-BC4E-A286F2E9EB6A}"/>
    <cellStyle name="Separador de m" xfId="21058" xr:uid="{613D25D8-B2A0-44D1-9DB3-0FD653A14EC0}"/>
    <cellStyle name="Separador de milhares 10" xfId="1853" xr:uid="{1FD9ED0D-A86A-4BEB-963D-FC43ECFF6395}"/>
    <cellStyle name="Separador de milhares 10 2" xfId="1854" xr:uid="{A2C109A5-106C-4A87-BABE-DFD5BD660048}"/>
    <cellStyle name="Separador de milhares 10 2 2" xfId="21059" xr:uid="{CC805B44-5054-43FC-BE33-F9E41473FF3A}"/>
    <cellStyle name="Separador de milhares 10 2 3" xfId="21060" xr:uid="{653C7914-C77B-469A-BB0A-7165BAB2DD97}"/>
    <cellStyle name="Separador de milhares 11" xfId="1855" xr:uid="{C4FBDC33-28D1-428C-9E98-5F4C6921E983}"/>
    <cellStyle name="Separador de milhares 11 2" xfId="1856" xr:uid="{D7D80E8C-8965-4784-A1E4-AAEAF4D10B0E}"/>
    <cellStyle name="Separador de milhares 11 2 2" xfId="1857" xr:uid="{E7DF6CF1-D5F9-4554-95E3-89CB2C209AA4}"/>
    <cellStyle name="Separador de milhares 11 2 2 2" xfId="21061" xr:uid="{5BDAF11C-FED1-475C-854F-46F7BE389CA2}"/>
    <cellStyle name="Separador de milhares 11 2 2 3" xfId="21062" xr:uid="{C82FDC32-CC81-45EE-A790-0DB78F54ABB3}"/>
    <cellStyle name="Separador de milhares 11 3" xfId="21063" xr:uid="{C4EC070D-9905-4324-BAE3-A304D41BDDB5}"/>
    <cellStyle name="Separador de milhares 12" xfId="1858" xr:uid="{45FDE6B0-31B7-4A42-9BD2-FB61DCA7988D}"/>
    <cellStyle name="Separador de milhares 12 2" xfId="21064" xr:uid="{1F3EA969-A71F-4A6C-BD9D-50253F7C7D62}"/>
    <cellStyle name="Separador de milhares 13" xfId="1859" xr:uid="{64FE205B-C2D5-4166-BF58-7F0AD8602D90}"/>
    <cellStyle name="Separador de milhares 13 2" xfId="21065" xr:uid="{B4BFE8D8-9A8A-40F6-8C5E-4196B495F786}"/>
    <cellStyle name="Separador de milhares 14" xfId="21066" xr:uid="{71734F16-9425-4B0F-9C86-AA6AF23059D3}"/>
    <cellStyle name="Separador de milhares 15" xfId="21067" xr:uid="{8421B73A-DD6A-4832-AA4F-A149F2CDE09D}"/>
    <cellStyle name="Separador de milhares 2" xfId="1860" xr:uid="{985FC356-1C26-4216-9B87-9D23635B9957}"/>
    <cellStyle name="Separador de milhares 2 10" xfId="21068" xr:uid="{C48A0A73-C83F-47BB-A019-BB4FD9AFE71E}"/>
    <cellStyle name="Separador de milhares 2 11" xfId="21069" xr:uid="{9C0863D5-FAE0-4799-9D32-38A0FD018D9C}"/>
    <cellStyle name="Separador de milhares 2 12" xfId="21070" xr:uid="{92F4B8DC-9689-4FDE-8C28-5CFBB50ADED1}"/>
    <cellStyle name="Separador de milhares 2 13" xfId="21071" xr:uid="{9DDCE22D-473D-4F6E-A6B7-EB5CC8C67D29}"/>
    <cellStyle name="Separador de milhares 2 14" xfId="21072" xr:uid="{0B2588D5-321B-4C48-A53E-BE47520801BE}"/>
    <cellStyle name="Separador de milhares 2 15" xfId="21073" xr:uid="{4F887B15-FB8D-4760-87C6-C3D88713C31C}"/>
    <cellStyle name="Separador de milhares 2 16" xfId="21074" xr:uid="{9139D7C3-96B7-4063-BA20-F866DE470040}"/>
    <cellStyle name="Separador de milhares 2 17" xfId="21075" xr:uid="{BF6581AF-42B6-4588-8243-67706570B824}"/>
    <cellStyle name="Separador de milhares 2 18" xfId="21076" xr:uid="{B35CA8DB-7B4A-48E9-9515-5E6EC73FCA90}"/>
    <cellStyle name="Separador de milhares 2 19" xfId="21077" xr:uid="{A78FB57C-3F5A-4E12-9485-C2B6CCA76CC2}"/>
    <cellStyle name="Separador de milhares 2 2" xfId="1861" xr:uid="{83B814FD-3718-4B13-9A52-C6A139487D12}"/>
    <cellStyle name="Separador de milhares 2 2 10" xfId="1862" xr:uid="{9AAF01D0-27F5-4915-B69E-DCF0446CD6B2}"/>
    <cellStyle name="Separador de milhares 2 2 11" xfId="1863" xr:uid="{59E1FEF8-C099-4550-821C-6CB6E6B6FF32}"/>
    <cellStyle name="Separador de milhares 2 2 11 2" xfId="21078" xr:uid="{F15E2F68-1570-450F-AC3C-D5A52506A9EA}"/>
    <cellStyle name="Separador de milhares 2 2 12" xfId="1864" xr:uid="{342F1AF3-145B-43EA-B22A-6CEC5926292F}"/>
    <cellStyle name="Separador de milhares 2 2 13" xfId="21079" xr:uid="{9988DA47-F338-46D4-95B8-92CCBE65DF24}"/>
    <cellStyle name="Separador de milhares 2 2 14" xfId="21080" xr:uid="{DC09085B-8822-4AF7-8104-3764376466F0}"/>
    <cellStyle name="Separador de milhares 2 2 15" xfId="21081" xr:uid="{775FA3EE-2086-46A3-BDBA-487A702AC542}"/>
    <cellStyle name="Separador de milhares 2 2 16" xfId="21082" xr:uid="{1AFB5881-A14E-48B2-B087-B4D4F79E8B03}"/>
    <cellStyle name="Separador de milhares 2 2 17" xfId="21083" xr:uid="{408ACCC2-36CC-468D-88B5-622C6C5D8CF0}"/>
    <cellStyle name="Separador de milhares 2 2 17 2" xfId="21084" xr:uid="{4A061FCF-C1E2-41A0-A130-0598844FF7A2}"/>
    <cellStyle name="Separador de milhares 2 2 2" xfId="1865" xr:uid="{0D289EA5-6A1E-4D5B-BDE9-EEF27CF3FE05}"/>
    <cellStyle name="Separador de milhares 2 2 2 2" xfId="1866" xr:uid="{F29CDFEC-E765-4B74-BD72-DDCE8046AD7B}"/>
    <cellStyle name="Separador de milhares 2 2 2 2 2" xfId="21085" xr:uid="{622BBC42-5261-47DA-A3C6-7D34B1C33641}"/>
    <cellStyle name="Separador de milhares 2 2 2 2 2 2" xfId="21086" xr:uid="{4BA51FA6-F843-4F65-B7B9-92A6518ED180}"/>
    <cellStyle name="Separador de milhares 2 2 2 2 2 2 2" xfId="21087" xr:uid="{0E95DF4F-AA4D-4872-9244-DB72856D9D93}"/>
    <cellStyle name="Separador de milhares 2 2 2 2 2 2 2 2" xfId="21088" xr:uid="{C7DD058D-3873-412A-8D51-820FA20C9606}"/>
    <cellStyle name="Separador de milhares 2 2 2 2 2 3" xfId="21089" xr:uid="{91179877-29D7-4F59-A64B-9ABEE9AA4A3D}"/>
    <cellStyle name="Separador de milhares 2 2 2 2 3" xfId="21090" xr:uid="{4CC30601-98E0-4C2B-9927-0234287F71DF}"/>
    <cellStyle name="Separador de milhares 2 2 2 2 4" xfId="21091" xr:uid="{18FC4C73-04C2-402E-9C4A-08E48553778F}"/>
    <cellStyle name="Separador de milhares 2 2 2 2 5" xfId="21092" xr:uid="{F3C7B83C-9FCA-4E94-B909-1DEC5EEAEC5F}"/>
    <cellStyle name="Separador de milhares 2 2 2 2 6" xfId="21093" xr:uid="{021132BE-0AE9-4CAD-9765-D55E072FFC4F}"/>
    <cellStyle name="Separador de milhares 2 2 2 2 7" xfId="21094" xr:uid="{E0E88F72-1FD6-4656-93B9-E31F961B248C}"/>
    <cellStyle name="Separador de milhares 2 2 2 2 8" xfId="21095" xr:uid="{28CE884D-CBC6-448C-A813-D59657BCBBFC}"/>
    <cellStyle name="Separador de milhares 2 2 2 3" xfId="21096" xr:uid="{E0CC1BBA-F002-408A-9445-83222D618644}"/>
    <cellStyle name="Separador de milhares 2 2 2 3 2" xfId="21097" xr:uid="{20E7C6C5-C3EC-4C54-A856-874062340698}"/>
    <cellStyle name="Separador de milhares 2 2 2 4" xfId="21098" xr:uid="{EC03DA65-FCBA-434C-B27E-86BB4D816EDC}"/>
    <cellStyle name="Separador de milhares 2 2 2 5" xfId="21099" xr:uid="{1209C5B1-042A-43F2-8F54-5483E1C24C37}"/>
    <cellStyle name="Separador de milhares 2 2 2 6" xfId="21100" xr:uid="{7D16838C-3DEC-402F-B16B-CDB8413AEBBF}"/>
    <cellStyle name="Separador de milhares 2 2 2 7" xfId="21101" xr:uid="{89746ED7-D060-4FCA-A79D-C35FEBC8E357}"/>
    <cellStyle name="Separador de milhares 2 2 2 8" xfId="21102" xr:uid="{B14EDCB8-F38A-4E40-B689-882A45F6ECAF}"/>
    <cellStyle name="Separador de milhares 2 2 2_Base indicadores" xfId="21103" xr:uid="{C6FE9CFD-0CFA-4C87-91A9-05E849586CF0}"/>
    <cellStyle name="Separador de milhares 2 2 3" xfId="1867" xr:uid="{E7FD84E6-8393-4CDD-85C4-101022AF8DB5}"/>
    <cellStyle name="Separador de milhares 2 2 3 2" xfId="21104" xr:uid="{9A87EF47-A067-4578-9733-C10836ACE456}"/>
    <cellStyle name="Separador de milhares 2 2 4" xfId="1868" xr:uid="{C1C1DE4B-7C2E-4EFB-8D03-60D7DDE67540}"/>
    <cellStyle name="Separador de milhares 2 2 5" xfId="1869" xr:uid="{2B3BBC7B-F6DE-44E4-849D-E16584FE816D}"/>
    <cellStyle name="Separador de milhares 2 2 6" xfId="1870" xr:uid="{366C69A5-3005-4FE5-8D3D-CA04B97031F3}"/>
    <cellStyle name="Separador de milhares 2 2 7" xfId="1871" xr:uid="{7C9BAC69-E7A4-4AE4-922D-877D40DD0C87}"/>
    <cellStyle name="Separador de milhares 2 2 8" xfId="1872" xr:uid="{12C753DF-4CF2-4144-98C3-57AAF524B4B5}"/>
    <cellStyle name="Separador de milhares 2 2 9" xfId="1873" xr:uid="{537DA183-5B00-4144-B75E-66FC5470F7F6}"/>
    <cellStyle name="Separador de milhares 2 2_base (2)" xfId="21105" xr:uid="{F52A4240-5D01-4F00-AEC0-577466BC8E7F}"/>
    <cellStyle name="Separador de milhares 2 20" xfId="21106" xr:uid="{F5DD1BEC-1977-4EA8-9736-CD043CA1DF0E}"/>
    <cellStyle name="Separador de milhares 2 21" xfId="21107" xr:uid="{92DE3186-83EC-4F6B-B4FD-6074B7BAF5F4}"/>
    <cellStyle name="Separador de milhares 2 22" xfId="21108" xr:uid="{ED83955D-184B-4AEC-9A69-853550FBB971}"/>
    <cellStyle name="Separador de milhares 2 23" xfId="21109" xr:uid="{B6DE3CF2-7EEF-4E2F-A842-F069A0981BDB}"/>
    <cellStyle name="Separador de milhares 2 23 2" xfId="21110" xr:uid="{C133F708-95A1-4CAE-8AD6-A9DEDF009E4E}"/>
    <cellStyle name="Separador de milhares 2 24" xfId="21111" xr:uid="{ECAEE478-2AE5-4A08-9B59-A8AA975F49ED}"/>
    <cellStyle name="Separador de milhares 2 25" xfId="21112" xr:uid="{CA0CE4E4-F4CF-4D77-AF70-7EFF402D885A}"/>
    <cellStyle name="Separador de milhares 2 26" xfId="21113" xr:uid="{6E01464D-E5CB-4261-A1B2-4BCA0BBC172C}"/>
    <cellStyle name="Separador de milhares 2 27" xfId="21114" xr:uid="{F35B5A50-E2C0-4CAF-8BC9-A78F17FC613F}"/>
    <cellStyle name="Separador de milhares 2 28" xfId="21115" xr:uid="{15D30036-7F99-47CC-A7E6-37B37ECA9B8A}"/>
    <cellStyle name="Separador de milhares 2 29" xfId="21116" xr:uid="{664BE136-990F-4252-BAA7-5066568117C6}"/>
    <cellStyle name="Separador de milhares 2 3" xfId="1874" xr:uid="{9E7FCB43-8B71-4A95-9A4E-DCAD393F151E}"/>
    <cellStyle name="Separador de milhares 2 3 2" xfId="1875" xr:uid="{C8A1EE7B-86FB-47EF-BF9A-3B1AECC90CFB}"/>
    <cellStyle name="Separador de milhares 2 3 2 2" xfId="21117" xr:uid="{08769813-899E-473B-8ED2-6FD88D47BFC1}"/>
    <cellStyle name="Separador de milhares 2 3 2 3" xfId="21118" xr:uid="{F787265E-BBCF-4B18-BBBD-9A808D8F27FB}"/>
    <cellStyle name="Separador de milhares 2 3 3" xfId="21119" xr:uid="{D706DD90-7286-4AFF-9C6C-296F8605983D}"/>
    <cellStyle name="Separador de milhares 2 3_base (2)" xfId="21120" xr:uid="{CE7ABDCD-15F0-4199-9DA9-20BFE702B326}"/>
    <cellStyle name="Separador de milhares 2 30" xfId="21121" xr:uid="{DC6D4CEA-593D-4F38-97FF-4F3A9F82B629}"/>
    <cellStyle name="Separador de milhares 2 31" xfId="21122" xr:uid="{B79B4B0E-E6C6-44D7-B8F2-2D6987CC8E62}"/>
    <cellStyle name="Separador de milhares 2 32" xfId="21123" xr:uid="{7DDFDCA8-C08F-43D7-AA96-9B236ADBD4CF}"/>
    <cellStyle name="Separador de milhares 2 33" xfId="21124" xr:uid="{930821B8-F73F-4DE2-8F0B-60E76CA6F742}"/>
    <cellStyle name="Separador de milhares 2 34" xfId="21125" xr:uid="{9E5E5295-A421-4CBA-84FC-A1FF1E443AC6}"/>
    <cellStyle name="Separador de milhares 2 35" xfId="21126" xr:uid="{17B8976E-6B73-47BF-9F03-4989A0DC53F5}"/>
    <cellStyle name="Separador de milhares 2 36" xfId="21127" xr:uid="{DDB14934-8998-4EED-88DB-4AEA4ADE4C8D}"/>
    <cellStyle name="Separador de milhares 2 37" xfId="21128" xr:uid="{ED4AB764-E6EF-4BBA-BF70-10CCA04E0DA2}"/>
    <cellStyle name="Separador de milhares 2 38" xfId="21129" xr:uid="{B2114A82-EE77-47B7-AF8D-326AC044B8CF}"/>
    <cellStyle name="Separador de milhares 2 39" xfId="21130" xr:uid="{19D13714-3521-4B2D-8FC6-69616771E5CA}"/>
    <cellStyle name="Separador de milhares 2 4" xfId="1876" xr:uid="{CD955457-D6CA-4B61-9F38-3CCC56054282}"/>
    <cellStyle name="Separador de milhares 2 4 2" xfId="1877" xr:uid="{0D7426F2-6A21-415E-91D2-3216B637E5A8}"/>
    <cellStyle name="Separador de milhares 2 4 3" xfId="21131" xr:uid="{2A59AA0F-4030-459B-8B2E-B8EB5D1191B0}"/>
    <cellStyle name="Separador de milhares 2 4_base (2)" xfId="21132" xr:uid="{4C8CA755-FAF7-4077-84D3-8C6340988143}"/>
    <cellStyle name="Separador de milhares 2 40" xfId="21133" xr:uid="{FE7CA737-64CB-43D4-AC39-B174AD0024E3}"/>
    <cellStyle name="Separador de milhares 2 41" xfId="21134" xr:uid="{BF5F9577-BC97-48DC-8EB0-A4DC02E197EB}"/>
    <cellStyle name="Separador de milhares 2 42" xfId="21135" xr:uid="{E643DD96-5002-461F-9737-1AABB68796D6}"/>
    <cellStyle name="Separador de milhares 2 43" xfId="21136" xr:uid="{786373A5-CB99-41B6-B0FA-AC9D8A889195}"/>
    <cellStyle name="Separador de milhares 2 44" xfId="21137" xr:uid="{0299DB71-0462-4AF0-A078-C606A62F8B54}"/>
    <cellStyle name="Separador de milhares 2 45" xfId="21138" xr:uid="{323D00A4-57A2-4465-983D-653440CD1D76}"/>
    <cellStyle name="Separador de milhares 2 46" xfId="21139" xr:uid="{C534B63C-9FBB-4D1E-942B-D17ED52D4082}"/>
    <cellStyle name="Separador de milhares 2 47" xfId="21140" xr:uid="{A41ECC50-1D32-429A-8421-D8E26746F75D}"/>
    <cellStyle name="Separador de milhares 2 48" xfId="21141" xr:uid="{D19C8057-F091-4F93-8978-ACA41C911E6F}"/>
    <cellStyle name="Separador de milhares 2 49" xfId="21142" xr:uid="{F8826C00-DFD8-4A2F-8787-345BB2F60105}"/>
    <cellStyle name="Separador de milhares 2 5" xfId="1878" xr:uid="{1CC62014-A56B-45A4-84A4-FA84B3B7D155}"/>
    <cellStyle name="Separador de milhares 2 5 2" xfId="1879" xr:uid="{31EDD70A-BB02-4F8E-AD50-810B8630FE17}"/>
    <cellStyle name="Separador de milhares 2 5 2 2" xfId="21143" xr:uid="{03F42589-2C0F-49F1-8582-6851A42285B8}"/>
    <cellStyle name="Separador de milhares 2 5 2 3" xfId="21144" xr:uid="{B3E66610-337B-4BAD-87F8-CF0BCC15EA8B}"/>
    <cellStyle name="Separador de milhares 2 5 3" xfId="21145" xr:uid="{DE627196-085A-42AB-9918-5C54DEA2690F}"/>
    <cellStyle name="Separador de milhares 2 5_base (2)" xfId="21146" xr:uid="{EF22D818-1259-4D46-AEB6-2D70A042B5A2}"/>
    <cellStyle name="Separador de milhares 2 50" xfId="21147" xr:uid="{094653C3-EFA9-4073-9146-53DA7A6D3336}"/>
    <cellStyle name="Separador de milhares 2 51" xfId="21148" xr:uid="{C1A969AF-DB29-4415-9CE3-9348783062BA}"/>
    <cellStyle name="Separador de milhares 2 52" xfId="21149" xr:uid="{91461B9E-9F1E-42B2-BEBC-22A740D37EE8}"/>
    <cellStyle name="Separador de milhares 2 53" xfId="21150" xr:uid="{12FC676A-02BB-4558-AFFC-187D224E8251}"/>
    <cellStyle name="Separador de milhares 2 54" xfId="21151" xr:uid="{897A717F-D65E-4F9F-9A89-AD55F9944496}"/>
    <cellStyle name="Separador de milhares 2 55" xfId="21152" xr:uid="{E928E729-412A-4CC4-9AE5-E165AD3F26DD}"/>
    <cellStyle name="Separador de milhares 2 56" xfId="21153" xr:uid="{39B41FCF-8ABE-44BD-BAB9-0ACE39DA8B37}"/>
    <cellStyle name="Separador de milhares 2 57" xfId="21154" xr:uid="{E7DEAB8C-1902-49DE-BD7B-9026E5371707}"/>
    <cellStyle name="Separador de milhares 2 58" xfId="21155" xr:uid="{2AE33CD1-2D8F-4476-BE02-02EA2303C262}"/>
    <cellStyle name="Separador de milhares 2 59" xfId="21156" xr:uid="{DE4C993B-90F1-4728-994D-5853ECBA6AF0}"/>
    <cellStyle name="Separador de milhares 2 6" xfId="1880" xr:uid="{CAC16BE5-5324-471E-938D-22F6F6DC6810}"/>
    <cellStyle name="Separador de milhares 2 6 2" xfId="21157" xr:uid="{B37571FB-D4E9-4919-B5AC-3D5D13A6A189}"/>
    <cellStyle name="Separador de milhares 2 6 3" xfId="21158" xr:uid="{D6C645C8-0927-4E7F-95DF-B0475F2EBB39}"/>
    <cellStyle name="Separador de milhares 2 6_base (2)" xfId="21159" xr:uid="{18902821-A668-4607-88EF-4A70AE273F34}"/>
    <cellStyle name="Separador de milhares 2 60" xfId="21160" xr:uid="{8C302CA5-3B38-4174-B6FC-0CD43ABEFA38}"/>
    <cellStyle name="Separador de milhares 2 61" xfId="21161" xr:uid="{C1E01913-B45D-4DEF-991E-3556ECF2B210}"/>
    <cellStyle name="Separador de milhares 2 62" xfId="21162" xr:uid="{B310B1D1-B1DE-4678-B2D3-1A7893F1E9FB}"/>
    <cellStyle name="Separador de milhares 2 63" xfId="21163" xr:uid="{1C6F36A8-0D85-4E2A-BC9C-1C4D18D32981}"/>
    <cellStyle name="Separador de milhares 2 64" xfId="21164" xr:uid="{F3CC23D9-D32C-4C08-BBB2-A7C6C58E8CD0}"/>
    <cellStyle name="Separador de milhares 2 65" xfId="21165" xr:uid="{B4116A4F-694B-4D72-B330-647900D9A19C}"/>
    <cellStyle name="Separador de milhares 2 7" xfId="1881" xr:uid="{3E52D6A9-35E9-462F-A22B-B527E480BF45}"/>
    <cellStyle name="Separador de milhares 2 7 2" xfId="21166" xr:uid="{B0E37734-2575-4C97-BDAE-CD78F89E4CC4}"/>
    <cellStyle name="Separador de milhares 2 7 3" xfId="21167" xr:uid="{1116190E-92D3-4FE8-AAAA-D7C6BCE319EC}"/>
    <cellStyle name="Separador de milhares 2 7_base (2)" xfId="21168" xr:uid="{7BE0C5DE-9D6E-4527-ABBE-E310D9A571D6}"/>
    <cellStyle name="Separador de milhares 2 8" xfId="21169" xr:uid="{08FCBE96-8368-46BD-99B5-A1B711D135FF}"/>
    <cellStyle name="Separador de milhares 2 8 2" xfId="21170" xr:uid="{1D15479C-4EC4-48BC-8E33-E9F9DD9A490B}"/>
    <cellStyle name="Separador de milhares 2 8 3" xfId="21171" xr:uid="{AD43B712-DFEC-4F8A-BCF0-012775C3E3E8}"/>
    <cellStyle name="Separador de milhares 2 8_~6826554" xfId="21172" xr:uid="{3AFB77F6-EB27-41CA-93CF-937AE1F15143}"/>
    <cellStyle name="Separador de milhares 2 9" xfId="21173" xr:uid="{5923B1F2-0F49-4BAB-8A07-34ECD4FBE15A}"/>
    <cellStyle name="Separador de milhares 2_BALANÇO PROJETADO UUBE ABRIL2010 - Rev 1" xfId="1882" xr:uid="{B243B07A-A6DC-4076-B4F4-3BA451799604}"/>
    <cellStyle name="Separador de milhares 3" xfId="1883" xr:uid="{2DB500DC-2AC5-422A-9043-6CCE1206554F}"/>
    <cellStyle name="Separador de milhares 3 2" xfId="1884" xr:uid="{F84F9CC5-2927-41B0-A218-B5C567271B01}"/>
    <cellStyle name="Separador de milhares 3 2 2" xfId="1885" xr:uid="{9918888F-C858-4D04-AC5A-051319F8E8D5}"/>
    <cellStyle name="Separador de milhares 3 2 2 2" xfId="1886" xr:uid="{ED3816C3-3DD7-4184-B24A-8D3E29899D8D}"/>
    <cellStyle name="Separador de milhares 3 2 2 2 2" xfId="21174" xr:uid="{51F1D108-3FF1-4568-941B-CD286D647327}"/>
    <cellStyle name="Separador de milhares 3 2 2 2 3" xfId="21175" xr:uid="{361ECAA3-5CDE-4058-B351-07505E6A8866}"/>
    <cellStyle name="Separador de milhares 3 2 3" xfId="1887" xr:uid="{CD3264AB-607D-4468-AF8E-995C8CBD32B7}"/>
    <cellStyle name="Separador de milhares 3 3" xfId="1888" xr:uid="{656696D4-38F0-4AD2-B803-40BD48D66560}"/>
    <cellStyle name="Separador de milhares 3 3 2" xfId="1889" xr:uid="{CEAD8AC1-006A-4C9D-A3DD-6013BB4DCDBE}"/>
    <cellStyle name="Separador de milhares 3 4" xfId="1890" xr:uid="{C5B3D95E-28D5-47FD-B5E4-2BEFEC823832}"/>
    <cellStyle name="Separador de milhares 3_~6826554" xfId="21176" xr:uid="{15D52FFC-A061-4E01-9B26-E707C10F4D32}"/>
    <cellStyle name="Separador de milhares 4" xfId="1891" xr:uid="{6E86A618-A18A-46BD-99E7-287F4D9EE14E}"/>
    <cellStyle name="Separador de milhares 4 10" xfId="21177" xr:uid="{EECC7F34-12A5-4670-A235-2E8C95CD7959}"/>
    <cellStyle name="Separador de milhares 4 2" xfId="1892" xr:uid="{1DE88EB1-834D-47B7-BE92-281D8D438BC1}"/>
    <cellStyle name="Separador de milhares 4 2 2" xfId="1893" xr:uid="{E6FCD39E-CEC2-42D1-B62B-8C867A6989C1}"/>
    <cellStyle name="Separador de milhares 4 3" xfId="1894" xr:uid="{408F4BBC-091C-426C-9BC0-FACF3978EA36}"/>
    <cellStyle name="Separador de milhares 4 3 2" xfId="1895" xr:uid="{D712601E-4038-4EF0-A600-25F7C5340294}"/>
    <cellStyle name="Separador de milhares 4 4" xfId="21178" xr:uid="{6ED22317-6855-40BB-8AD1-EF5272C28050}"/>
    <cellStyle name="Separador de milhares 4 5" xfId="21179" xr:uid="{1560C7B7-7C33-4A12-A0C0-3AFBE45D55DE}"/>
    <cellStyle name="Separador de milhares 4 6" xfId="21180" xr:uid="{98DDB164-AEE8-42F7-94E7-858330460ED6}"/>
    <cellStyle name="Separador de milhares 4 7" xfId="21181" xr:uid="{CE98AAC9-426D-447D-A8E3-90184EF3D5CC}"/>
    <cellStyle name="Separador de milhares 4 8" xfId="21182" xr:uid="{BF1D2950-3DCB-48E8-89C3-B00330F24849}"/>
    <cellStyle name="Separador de milhares 4 9" xfId="21183" xr:uid="{2FD3E94E-961F-4926-9B8C-92FD9716DF97}"/>
    <cellStyle name="Separador de milhares 4_~6826554" xfId="21184" xr:uid="{DBD3D8B1-4CC3-40A7-B548-1DF26B26D511}"/>
    <cellStyle name="Separador de milhares 42" xfId="1896" xr:uid="{FAA78274-6247-4F72-82CF-90F86BE10F94}"/>
    <cellStyle name="Separador de milhares 5" xfId="1897" xr:uid="{8229DAE3-DCC9-4207-9D99-02894DBDC9C5}"/>
    <cellStyle name="Separador de milhares 5 2" xfId="21185" xr:uid="{ECB3C980-FE78-4410-B5C7-FCFCAD8CA22D}"/>
    <cellStyle name="Separador de milhares 5 3" xfId="21186" xr:uid="{D1BB7C76-D76E-419B-B248-FE0FF673645E}"/>
    <cellStyle name="Separador de milhares 5_~6826554" xfId="21187" xr:uid="{8DBACF0E-829F-47A1-B641-6541DA1DEA25}"/>
    <cellStyle name="Separador de milhares 6" xfId="1898" xr:uid="{69AB1DF2-EA08-44CF-823F-666E7EF0A1FF}"/>
    <cellStyle name="Separador de milhares 6 2" xfId="1899" xr:uid="{10A529C8-DC18-4FE6-B092-8BE13C30FEFD}"/>
    <cellStyle name="Separador de milhares 6 3" xfId="1900" xr:uid="{036AE11B-42E6-4969-8777-C8FC40B154E0}"/>
    <cellStyle name="Separador de milhares 6 3 2" xfId="21188" xr:uid="{D9740B7A-D98A-485A-B06E-F4A22F3C42FF}"/>
    <cellStyle name="Separador de milhares 6 3 3" xfId="21189" xr:uid="{61844102-A99B-4DD4-A95D-D06431566CC0}"/>
    <cellStyle name="Separador de milhares 6_~6826554" xfId="21190" xr:uid="{D26208CE-EDFA-4CA4-84DC-80B1E511CDE7}"/>
    <cellStyle name="Separador de milhares 7" xfId="1901" xr:uid="{7A7C5BCC-67EE-45C8-953B-17D4CC706ED3}"/>
    <cellStyle name="Separador de milhares 7 2" xfId="1902" xr:uid="{612358DE-3CB0-441E-B27C-864F5AC1C0D7}"/>
    <cellStyle name="Separador de milhares 7 2 2" xfId="21191" xr:uid="{C506CC90-476B-4632-BBB4-62D97F15A7BF}"/>
    <cellStyle name="Separador de milhares 7 3" xfId="1903" xr:uid="{54B7CCFF-C9F0-41A0-B433-3CE0002045A3}"/>
    <cellStyle name="Separador de milhares 7 4" xfId="1904" xr:uid="{F1CBB665-0824-441F-833B-275E33D6DE31}"/>
    <cellStyle name="Separador de milhares 7 4 2" xfId="21192" xr:uid="{9308F20D-15C4-4CC6-AD92-6646F1DFCB0F}"/>
    <cellStyle name="Separador de milhares 7 4 3" xfId="21193" xr:uid="{F7506279-9C6E-4EF3-BA19-A2AFC110E424}"/>
    <cellStyle name="Separador de milhares 8" xfId="1905" xr:uid="{31F0DF82-4486-4BF7-AE1E-A7192AE6451B}"/>
    <cellStyle name="Separador de milhares 8 2" xfId="1906" xr:uid="{9112FEDF-D9C0-4D97-B0F0-8DD8E485B746}"/>
    <cellStyle name="Separador de milhares 8 2 2" xfId="1907" xr:uid="{69FCCBF5-9F0D-427D-AB41-5F37A67BA16F}"/>
    <cellStyle name="Separador de milhares 8 3" xfId="21194" xr:uid="{87CEB88D-1A3B-4A92-A4A0-C697A311C862}"/>
    <cellStyle name="Separador de milhares 8_base (2)" xfId="21195" xr:uid="{A4F343F8-F977-4264-8260-8D5DFE2C83C9}"/>
    <cellStyle name="Separador de milhares 9" xfId="1908" xr:uid="{8BAED3ED-050F-4CEA-B9B7-CEC04D0A3F56}"/>
    <cellStyle name="Separador de milhares 9 2" xfId="1909" xr:uid="{740BAA8B-00C4-4E17-8C5C-4140B9893AEB}"/>
    <cellStyle name="Separador de milhares 9 3" xfId="1910" xr:uid="{E506A718-D9A0-4C62-A372-59E14E1AB506}"/>
    <cellStyle name="Separador de milhares 9 3 2" xfId="21196" xr:uid="{70FEB466-3E1B-413F-805B-970787488618}"/>
    <cellStyle name="Separador de milhares 9 3 3" xfId="21197" xr:uid="{2D8F710E-C1A5-4D02-ABC8-03DCD15F4438}"/>
    <cellStyle name="Shd Pe" xfId="1911" xr:uid="{BD8FABB0-966F-482F-BB87-62B0001C6414}"/>
    <cellStyle name="Shd Pe 2" xfId="1912" xr:uid="{B8563BB4-11C0-4D04-AFE2-8B6BB64E1504}"/>
    <cellStyle name="Shd Pe 2 2" xfId="1913" xr:uid="{8409B884-613E-49D4-B07E-0834854B8FFB}"/>
    <cellStyle name="Shd Pe 2 2 2" xfId="21198" xr:uid="{03842F73-3233-4F39-8C5F-56CD87C526D4}"/>
    <cellStyle name="Shd Pe 2 3" xfId="21199" xr:uid="{A7CA04C9-D2F6-4B90-AD31-1D63BB2A896E}"/>
    <cellStyle name="Shd Pe 3" xfId="1914" xr:uid="{8B4876E4-8403-4490-9D3B-DD664E0EA437}"/>
    <cellStyle name="Shd Pe 3 2" xfId="1915" xr:uid="{3779AAF0-4645-422A-B746-69C36FF3B769}"/>
    <cellStyle name="Shd Pe 3 2 2" xfId="21200" xr:uid="{DE06BE70-16C6-40BA-AA94-F1AC6AD8C79E}"/>
    <cellStyle name="Shd Pe 3 3" xfId="21201" xr:uid="{4570178C-E6D7-4E48-8586-76B31F93F6A1}"/>
    <cellStyle name="Shd Pe 4" xfId="1916" xr:uid="{F0D981DB-2A6E-4FFB-8EC2-F5E9F92EEBEF}"/>
    <cellStyle name="Shd Pe 4 2" xfId="21202" xr:uid="{8AF62782-6F83-4801-99F1-340CD03AA7A6}"/>
    <cellStyle name="Shd Pe 5" xfId="21203" xr:uid="{550A0919-33D6-45BA-9E95-58BE03C4E9AE}"/>
    <cellStyle name="Shd Pe_090716 Modelo de Projeção - MTEL v2" xfId="1917" xr:uid="{6156C397-5340-4930-ABBA-59EFB96696B7}"/>
    <cellStyle name="Sheet Body" xfId="21204" xr:uid="{76D789B1-FE1E-4253-9F8C-B2CA29BE8210}"/>
    <cellStyle name="Sheet Body 2" xfId="21205" xr:uid="{893FA42E-EB59-4D57-9F59-6C3A127EE679}"/>
    <cellStyle name="Sheet Body 2 2" xfId="21206" xr:uid="{CDBAD21F-726E-44B0-A867-B097D7FE5327}"/>
    <cellStyle name="Sheet Body 3" xfId="21207" xr:uid="{22748302-A3D7-4DD6-9DD0-D992021F281F}"/>
    <cellStyle name="Sheet Body 3 2" xfId="21208" xr:uid="{24BD8473-2200-463B-9CF7-6F2C56688028}"/>
    <cellStyle name="Sheet Body 4" xfId="21209" xr:uid="{5E4CA0F9-ABAE-41C1-BD2D-EE729ECE653A}"/>
    <cellStyle name="Sheet Column Headings" xfId="21210" xr:uid="{00A4A67D-93B3-43EB-8F0C-429AF70C86E2}"/>
    <cellStyle name="Sheet Column Headings 2" xfId="21211" xr:uid="{E790C49C-A32E-4C27-9E34-6EDC9B804357}"/>
    <cellStyle name="Sheet Editable" xfId="21212" xr:uid="{C8C00BE9-9355-4B32-BD2C-997AAA209729}"/>
    <cellStyle name="Sheet Editable 2" xfId="21213" xr:uid="{B65FEC58-9FEB-471C-BDCE-C411EC2B10D5}"/>
    <cellStyle name="Sheet Editable 2 2" xfId="21214" xr:uid="{2F882788-BE47-4A82-9887-665B86B7D0FA}"/>
    <cellStyle name="Sheet Editable 3" xfId="21215" xr:uid="{CBD48072-D50A-4766-BC97-5D2F5C55F266}"/>
    <cellStyle name="Sheet Editable 3 2" xfId="21216" xr:uid="{6F08493B-0B4B-4486-AB2A-7444831EDA61}"/>
    <cellStyle name="Sheet Editable 4" xfId="21217" xr:uid="{09570F8F-33E8-4724-A4D1-06005763B65C}"/>
    <cellStyle name="Sheet Header" xfId="21218" xr:uid="{3951842B-B713-483E-A2DA-740500F07968}"/>
    <cellStyle name="Sheet Header 2" xfId="21219" xr:uid="{6127AC1F-94F8-4A28-A059-190CA4275F4C}"/>
    <cellStyle name="Sheet Header 3" xfId="21220" xr:uid="{D423CB86-EFC8-4CA6-8E3E-69A7B6CCC7F1}"/>
    <cellStyle name="Sheet Subheading" xfId="21221" xr:uid="{66783E3A-F4CD-4762-85B1-AAC4F08165F3}"/>
    <cellStyle name="Sheet Subheading 2" xfId="21222" xr:uid="{2E057EEE-476B-4281-B6D8-5E45A7B7ECD3}"/>
    <cellStyle name="Sheet Subtitle 2" xfId="21223" xr:uid="{6F1291D5-6816-4522-8590-66EB75314B5D}"/>
    <cellStyle name="Sheet Subtitle 2 2" xfId="21224" xr:uid="{BDA092F2-403F-48E4-AB8D-647C19D90D94}"/>
    <cellStyle name="Sheet Subtitles" xfId="21225" xr:uid="{007BAE75-C09D-40B6-8AAF-38A8B86629B4}"/>
    <cellStyle name="Sheet Subtitles 2" xfId="21226" xr:uid="{9CB4DC2E-874A-44F0-A55C-8E2B118A2BD4}"/>
    <cellStyle name="Sheet Subtotal" xfId="21227" xr:uid="{AA171064-7148-4B4A-90B9-26558A2A5328}"/>
    <cellStyle name="Sheet Subtotal 2" xfId="21228" xr:uid="{70BE57CB-71A8-47CE-B900-9D9885BBA51A}"/>
    <cellStyle name="Sheet Total 1" xfId="21229" xr:uid="{1B5C64F6-9F9F-48B8-A09A-123ADA7A0284}"/>
    <cellStyle name="slug" xfId="1918" xr:uid="{E3B4658B-E827-4A22-9C0B-B708232EDBD0}"/>
    <cellStyle name="slug 2" xfId="1919" xr:uid="{287A70F4-BE7C-4D28-BE30-E1A8D43B3E28}"/>
    <cellStyle name="slug 2 2" xfId="1920" xr:uid="{078A573E-9303-4B0B-A72C-1FB18C166220}"/>
    <cellStyle name="slug 3" xfId="1921" xr:uid="{764E838F-632B-4636-AFD1-922C9F8DF74F}"/>
    <cellStyle name="slug 3 2" xfId="1922" xr:uid="{BFB83B22-48D9-40DA-8A05-041AC45ED625}"/>
    <cellStyle name="slug 4" xfId="1923" xr:uid="{7EC3D5A0-058F-49B8-99D4-39E3B041B2D7}"/>
    <cellStyle name="Sortie" xfId="21230" xr:uid="{6EE9A98C-B43C-4217-8A04-14699C662D8E}"/>
    <cellStyle name="Sortie 2" xfId="21231" xr:uid="{C3B34E07-0F42-4B9E-85F2-03BB76EABDBD}"/>
    <cellStyle name="Sortie 3" xfId="21232" xr:uid="{1C21098B-44C1-4EE5-A169-68E308082500}"/>
    <cellStyle name="Spreadsheet title" xfId="21233" xr:uid="{4B2E256A-00A0-45E8-AFB4-8A9A43C04CBB}"/>
    <cellStyle name="Spreadsheet title 2" xfId="21234" xr:uid="{2EA067F8-F301-4642-9229-5BA2BC07A5FA}"/>
    <cellStyle name="ssubtitulo" xfId="1924" xr:uid="{8F147857-C7DF-4AC9-8467-EE6E72E062C6}"/>
    <cellStyle name="Standaard_Blad1" xfId="21235" xr:uid="{FFF364EA-8A02-4F8B-8671-956DFDD3D73A}"/>
    <cellStyle name="STYL1 - Style1" xfId="21236" xr:uid="{E08E21BC-2F07-47F6-ABD5-2738084209F4}"/>
    <cellStyle name="Style 1" xfId="1925" xr:uid="{9D391D16-9947-4BF9-9153-0555A7099874}"/>
    <cellStyle name="Style 1 2" xfId="1926" xr:uid="{D72212BF-048B-4C17-AD7A-46ABCD05AB46}"/>
    <cellStyle name="Style 1 2 2" xfId="21237" xr:uid="{9C80E0D2-1EC5-49EB-84CE-9FCFC6065D6F}"/>
    <cellStyle name="Style 1 2 3" xfId="21238" xr:uid="{7C4B8582-0431-4B4F-8111-326634357FD7}"/>
    <cellStyle name="Style 35" xfId="1927" xr:uid="{19542632-AF8C-4096-9CA2-B26427B6D5F3}"/>
    <cellStyle name="Style 36" xfId="1928" xr:uid="{CD0D2D04-A414-461F-BCC8-AF5DC93612A8}"/>
    <cellStyle name="Style 37" xfId="1929" xr:uid="{1FE58BC2-4196-4211-97BD-97583BAF5858}"/>
    <cellStyle name="Style 38" xfId="1930" xr:uid="{7719AE0D-4A59-4FD2-9475-969E6CE6E12D}"/>
    <cellStyle name="Style 39" xfId="1931" xr:uid="{5B1FA631-DD73-4E29-A809-87C2931E6222}"/>
    <cellStyle name="Style 40" xfId="1932" xr:uid="{49587C5D-CBA3-4045-9F6D-598619A35A5F}"/>
    <cellStyle name="Style 41" xfId="1933" xr:uid="{8F181A96-0264-4BA4-A687-A11519F721A0}"/>
    <cellStyle name="Style 42" xfId="1934" xr:uid="{488ED206-290D-4840-80AA-F978FCA7AEB8}"/>
    <cellStyle name="Style 43" xfId="1935" xr:uid="{E6BAD5FF-4A81-49F0-AD7A-19104C694883}"/>
    <cellStyle name="Style 44" xfId="1936" xr:uid="{9E41B9C5-0664-4E49-980A-6153A6C67DBA}"/>
    <cellStyle name="Style 45" xfId="1937" xr:uid="{1264B587-9E36-4411-AE0F-DBA8980CA395}"/>
    <cellStyle name="Style 46" xfId="1938" xr:uid="{5B9727F0-F925-4FA2-89AB-4D97F79B5F1B}"/>
    <cellStyle name="Style 47" xfId="1939" xr:uid="{0BD62ACA-F398-4AE4-B95B-294D941ACFE5}"/>
    <cellStyle name="Style 48" xfId="1940" xr:uid="{D49A1C30-0851-4938-9F22-649DA001958E}"/>
    <cellStyle name="Style 49" xfId="1941" xr:uid="{4E0AE1BD-58B8-45AB-8ABF-CBFCC2DF3E60}"/>
    <cellStyle name="Style 50" xfId="1942" xr:uid="{BB967663-23CC-4B4E-834E-F7CBCCBEAF11}"/>
    <cellStyle name="Style 51" xfId="1943" xr:uid="{F708BDEC-E669-4C84-A89B-D94DFB41C3F2}"/>
    <cellStyle name="Sub_título" xfId="1944" xr:uid="{D04C1C7B-1970-472E-98B9-270521C75471}"/>
    <cellStyle name="Subtitle" xfId="1945" xr:uid="{DF07FCDC-C69F-46BC-A7E6-756C0CFA6921}"/>
    <cellStyle name="SubTitle 2" xfId="1946" xr:uid="{0F7A2EA5-819D-4324-92EC-669CE6006BF9}"/>
    <cellStyle name="Subtitle_CTEEP 07.21.05" xfId="1947" xr:uid="{C6DEBF25-D4F4-4DE8-BF8A-B37766DDB854}"/>
    <cellStyle name="subtitulo" xfId="1948" xr:uid="{02E0D0E3-5285-4359-B88D-D682715E1CD8}"/>
    <cellStyle name="Sub-titulo" xfId="21239" xr:uid="{F6F1AB22-F794-4F16-86E1-5B60B5E8C389}"/>
    <cellStyle name="Sub-Título" xfId="1949" xr:uid="{04C7B178-FB34-46FC-8BBC-11A635F7F84B}"/>
    <cellStyle name="Sub-titulo 2" xfId="21240" xr:uid="{44E9261C-FA4E-415B-BD17-9FA6937AD042}"/>
    <cellStyle name="Sub-titulo 2 2" xfId="21241" xr:uid="{69C97ADE-1CE0-4414-92C3-938D7FA5A1CA}"/>
    <cellStyle name="Sub-titulo 3" xfId="21242" xr:uid="{F56AD3ED-10B1-49C8-859E-0987164C1ED6}"/>
    <cellStyle name="Sub-titulo_financial forecasts" xfId="21243" xr:uid="{2D9F1FD3-F044-4DDA-AEE6-7825A62251B2}"/>
    <cellStyle name="SubTítulo1" xfId="1950" xr:uid="{D780ABCC-CDE3-49A4-AA09-FFDCAD86A41B}"/>
    <cellStyle name="Subtotal" xfId="21244" xr:uid="{43234FF8-26A1-409A-B90D-C0EAE5D3F641}"/>
    <cellStyle name="Sub-total" xfId="21245" xr:uid="{3A283EF5-5429-4C81-98F7-59D48F9825C3}"/>
    <cellStyle name="Subtotal_financial forecasts" xfId="21246" xr:uid="{DA3D54EB-A2D6-41BC-8C70-16C71BF1B2B7}"/>
    <cellStyle name="Sub-total_financial forecasts" xfId="21247" xr:uid="{1AB7E079-1C9D-4FBE-B312-02ADED5D986A}"/>
    <cellStyle name="Subtotal_financial forecasts 2" xfId="21248" xr:uid="{4CD01710-A017-4BA5-B3AC-9E4EECC7CD8F}"/>
    <cellStyle name="Subtotal1" xfId="1951" xr:uid="{488E6DDD-43FB-41E8-A7A0-C0E73C6F0A92}"/>
    <cellStyle name="Suma" xfId="21249" xr:uid="{052CFE56-ACFD-4D3D-B3D5-7469F8EA4253}"/>
    <cellStyle name="Suma 2" xfId="21250" xr:uid="{486DA61B-331B-49D7-A2E4-5F1CEA0673F2}"/>
    <cellStyle name="Suma 3" xfId="21251" xr:uid="{B6CFEFC6-1BEC-4483-A7E9-1079DBBF29AB}"/>
    <cellStyle name="SwitchCell" xfId="1952" xr:uid="{DB6BC2EE-F6EA-4818-9C74-EC1A6FA592E6}"/>
    <cellStyle name="SwitchCell 2" xfId="1953" xr:uid="{9A138644-34E2-4332-9E66-4E92D979EA6F}"/>
    <cellStyle name="SwitchCell 2 2" xfId="1954" xr:uid="{BF3F132D-DD4B-4400-9B35-7C3951688924}"/>
    <cellStyle name="SwitchCell 3" xfId="1955" xr:uid="{53FCF2B0-5B15-4A0B-8F6A-A631AF89D8F7}"/>
    <cellStyle name="Table Head" xfId="1956" xr:uid="{557A6B3C-3822-400F-B7E2-7C2B7FB2E905}"/>
    <cellStyle name="Table Head 2" xfId="21252" xr:uid="{EE7D3561-2C49-4D23-B1F4-ADB2D8522160}"/>
    <cellStyle name="Table Head Aligned" xfId="1957" xr:uid="{D9E73D73-2F95-4990-8FD0-158DC12B28D2}"/>
    <cellStyle name="Table Head Aligned 2" xfId="1958" xr:uid="{25D318C9-880C-485A-8F67-512C05F90EAA}"/>
    <cellStyle name="Table Head Aligned 2 2" xfId="1959" xr:uid="{7A5513E8-8F07-44D1-978D-B0C83F243741}"/>
    <cellStyle name="Table Head Aligned 2 2 2" xfId="1960" xr:uid="{AA1D7875-D5F5-4523-AD15-DD1CC82071CB}"/>
    <cellStyle name="Table Head Aligned 2 2 2 2" xfId="21253" xr:uid="{6A6537C6-EB91-40A1-8F25-BCE1F8A18BEC}"/>
    <cellStyle name="Table Head Aligned 2 2 3" xfId="21254" xr:uid="{FD3DF605-EBE4-48AE-976F-6C3CA4F81075}"/>
    <cellStyle name="Table Head Aligned 2 3" xfId="21255" xr:uid="{6E765B9B-FDEF-43D6-AF1D-DC3C98DC6BD1}"/>
    <cellStyle name="Table Head Aligned 3" xfId="21256" xr:uid="{18E7A3BD-A8FD-4991-905E-9E122F47B724}"/>
    <cellStyle name="Table Head Blue" xfId="1961" xr:uid="{9DBC64A2-08D4-4358-8A19-394B0B8ADFA4}"/>
    <cellStyle name="Table Head Green" xfId="1962" xr:uid="{6993DA2C-5951-4D50-AEB3-96F54779C41D}"/>
    <cellStyle name="Table Head Green 2" xfId="1963" xr:uid="{EA37EB9D-DC90-459F-A064-C3EE352537CC}"/>
    <cellStyle name="Table Head Green 2 2" xfId="1964" xr:uid="{081D8CE7-A5B0-4D04-B7A0-6EA7196DB18A}"/>
    <cellStyle name="Table Head Green 2 2 2" xfId="1965" xr:uid="{BB970C97-4EE5-40A3-8AA8-5DD3CD6734BF}"/>
    <cellStyle name="Table Head Green 2 2 2 2" xfId="21257" xr:uid="{D6F62934-41AF-4C2D-942C-AFF0F82E68E4}"/>
    <cellStyle name="Table Head Green 2 2 3" xfId="21258" xr:uid="{90C6D930-D912-4664-9B19-5EF6A7541DD9}"/>
    <cellStyle name="Table Head Green 2 3" xfId="21259" xr:uid="{9A5502B4-6BC9-4858-A3F8-E1D784D90F9D}"/>
    <cellStyle name="Table Head Green 3" xfId="21260" xr:uid="{613B9092-A40C-4F9E-827E-A47712F661E9}"/>
    <cellStyle name="Table Head_CPFL Model_v137 (Complete)_soligo_4.7" xfId="1966" xr:uid="{B6AF6FD5-93CD-4AB4-BAC2-2C6BC472E806}"/>
    <cellStyle name="Table Heading" xfId="1967" xr:uid="{9D6EB03F-DDB4-4B30-BE1A-68308E9ECA96}"/>
    <cellStyle name="Table Text" xfId="1968" xr:uid="{BCD046F4-DAAB-4F24-8843-1A363A841D40}"/>
    <cellStyle name="Table Title" xfId="1969" xr:uid="{8EF16E00-7238-4803-B7C7-D0791727B405}"/>
    <cellStyle name="Table Title 2" xfId="21261" xr:uid="{59A64B59-ECDF-4290-90A0-9E2CD62C421B}"/>
    <cellStyle name="Table Units" xfId="1970" xr:uid="{D0A62CEB-8E57-4777-94F4-0897B3C38BBE}"/>
    <cellStyle name="Table Units 2" xfId="21262" xr:uid="{753DE542-164C-49FD-A5AA-B78C6FC3172B}"/>
    <cellStyle name="Table Units 2 2" xfId="21263" xr:uid="{2F129AFE-1E08-495F-883F-819C71B08F5C}"/>
    <cellStyle name="Table Units 2 2 2" xfId="21264" xr:uid="{6A1FF24C-69E0-4E0E-AFBB-B316F00E93C1}"/>
    <cellStyle name="Table Units 2 3" xfId="21265" xr:uid="{47DF3D80-4345-46EC-984E-ABA81C47D3E8}"/>
    <cellStyle name="Table Units 2 3 2" xfId="21266" xr:uid="{100DEBC9-FF3C-4889-8560-BBD738480A60}"/>
    <cellStyle name="Table Units 2 4" xfId="21267" xr:uid="{F5312847-234A-4C6D-A4BF-F57210C57D63}"/>
    <cellStyle name="Table Units 3" xfId="21268" xr:uid="{4DF05967-2210-442E-8BC4-40FFE68FF2BE}"/>
    <cellStyle name="Table Units 3 2" xfId="21269" xr:uid="{72257FBE-4C9A-43CA-911F-617C1326EED7}"/>
    <cellStyle name="Table Units 4" xfId="21270" xr:uid="{7CDDC345-F6EF-4902-AEC1-B09221C30EAB}"/>
    <cellStyle name="Table Units 4 2" xfId="21271" xr:uid="{835B2F71-759F-428F-946F-7FF64C3C3B6E}"/>
    <cellStyle name="Table Units 5" xfId="21272" xr:uid="{4173D2B3-15EB-474F-8EB8-647EE56483E0}"/>
    <cellStyle name="Table-#" xfId="1971" xr:uid="{E6021862-5313-498A-A0E7-FA05CB35A3BF}"/>
    <cellStyle name="Table-Body" xfId="1972" xr:uid="{B2DF178A-B9EE-40D2-B789-8EE91A8FC2A0}"/>
    <cellStyle name="TableContents" xfId="1973" xr:uid="{E087E627-3F00-4632-9201-03D6F609F77B}"/>
    <cellStyle name="TableContentsSmall" xfId="1974" xr:uid="{FBE59B62-0D33-42D0-9CBC-37AA2AE679CD}"/>
    <cellStyle name="TableContentsSmall 2" xfId="1975" xr:uid="{7580573C-0501-4CA3-8EFC-35CDAE663DA6}"/>
    <cellStyle name="TableContentsVSmall" xfId="1976" xr:uid="{E11B2E1C-BDF9-4AE8-ACC3-A4CE57060071}"/>
    <cellStyle name="TableContentsVSmall 2" xfId="1977" xr:uid="{4D84BD33-FA67-4FFA-A584-8BC2585324FB}"/>
    <cellStyle name="TableContentsVSmall 2 2" xfId="1978" xr:uid="{639378D8-A863-4507-A171-9984104595F9}"/>
    <cellStyle name="TableContentsVSmall 3" xfId="1979" xr:uid="{62C043BA-401E-4E1A-A46C-8D61AD8A0DF0}"/>
    <cellStyle name="TableHeadColMulti" xfId="1980" xr:uid="{EEDA491F-073F-48D9-9DD5-411431CAE455}"/>
    <cellStyle name="TableHeadColStd" xfId="1981" xr:uid="{EA2B4C8C-B469-4C71-8778-7F2640DA96A3}"/>
    <cellStyle name="TableHeadColThin" xfId="1982" xr:uid="{1B781744-E664-4C01-9353-769FD347AEAA}"/>
    <cellStyle name="Table-Headings" xfId="1983" xr:uid="{E2DA7B1C-DAB3-4EFE-B07F-296857A0B325}"/>
    <cellStyle name="TableHeadLeft" xfId="1984" xr:uid="{9B2E1849-E09B-45D0-8FAA-848180C73BB2}"/>
    <cellStyle name="TableHighlight" xfId="1985" xr:uid="{59586ACC-CE9B-43D1-8C3E-114DB0C865CE}"/>
    <cellStyle name="TableLineAboveCell" xfId="1986" xr:uid="{ACF93B58-3580-485B-9776-2DB981A7C933}"/>
    <cellStyle name="TableLineAboveCell 2" xfId="1987" xr:uid="{7E45762D-C725-4681-B994-FFE87F005C79}"/>
    <cellStyle name="TableLineAboveCell 2 2" xfId="21273" xr:uid="{7E3286B5-6C28-4574-961B-ECF9B59BDC0E}"/>
    <cellStyle name="TableLineAboveCell 2 3" xfId="21274" xr:uid="{85475628-EAC0-4DEC-BF07-2F4792C051E0}"/>
    <cellStyle name="TableLineAboveCell 2 4" xfId="21275" xr:uid="{20A71593-4E14-48DD-92C6-37B6A054C54B}"/>
    <cellStyle name="TableLineAboveCell 3" xfId="21276" xr:uid="{B93C6D7E-3EE1-47B4-A1AF-402795A435A2}"/>
    <cellStyle name="TableLineAboveCell 4" xfId="21277" xr:uid="{EF5FD2C2-ADC7-437D-807D-2A5423A40426}"/>
    <cellStyle name="TableLineAboveCell 5" xfId="21278" xr:uid="{B288AE83-EF87-48CC-900F-17F53551F183}"/>
    <cellStyle name="TableLineBelowCell" xfId="1988" xr:uid="{5F093F82-3C28-4105-AA68-4D173A7FD9A7}"/>
    <cellStyle name="TableLineBelowCell 2" xfId="21279" xr:uid="{7565E616-0E8A-4C56-9AD0-3C19480EFE34}"/>
    <cellStyle name="TableNotes" xfId="1989" xr:uid="{EDE73AC6-D0F4-4DEB-8FB3-63B7AFF206CE}"/>
    <cellStyle name="TableNotes 2" xfId="1990" xr:uid="{79BC514E-48AE-4D9D-A54D-D4482AC6D6C1}"/>
    <cellStyle name="TableNotes 2 2" xfId="1991" xr:uid="{BA13606B-AB60-4F5F-81BB-1A58A69133ED}"/>
    <cellStyle name="TableNotes 3" xfId="1992" xr:uid="{C6210450-FF17-4502-BC63-49BEF9CA8F68}"/>
    <cellStyle name="TableRowBeforeTotal" xfId="1993" xr:uid="{6CB0F7A7-0029-4296-A073-A9BFD46F5EAB}"/>
    <cellStyle name="TableSpaceCreator" xfId="1994" xr:uid="{8FDFF2CA-16A6-4711-816E-7CC012873DDB}"/>
    <cellStyle name="TableSpaceCreatorSmall" xfId="1995" xr:uid="{9C67DA83-7491-4021-B213-262934E5A68D}"/>
    <cellStyle name="TableSubtotalData" xfId="1996" xr:uid="{F2CDD279-0046-4257-B156-C2C56675EBA5}"/>
    <cellStyle name="TableSubtotalText" xfId="1997" xr:uid="{716458BF-F7A6-49EA-8902-2027FAD8BCA5}"/>
    <cellStyle name="TableTitle" xfId="1998" xr:uid="{0E8E5F47-94B7-40AD-BCA0-A2D9474F166E}"/>
    <cellStyle name="Table-Titles" xfId="1999" xr:uid="{2A001678-47CE-4D42-AFD1-F3D3EC69C643}"/>
    <cellStyle name="TableTitleSub" xfId="2000" xr:uid="{401BAB27-6E35-420C-A1DF-613A4D02B8D2}"/>
    <cellStyle name="TableTotalData" xfId="2001" xr:uid="{1F20EC67-478B-459B-B9E7-F042BAEE12E3}"/>
    <cellStyle name="TableTotalText" xfId="2002" xr:uid="{5421C706-A30D-44F2-A9F1-C660E1EBB51A}"/>
    <cellStyle name="taples Plaza" xfId="21280" xr:uid="{7E46F2F9-1132-4809-AF17-8EEE5A4AE8E5}"/>
    <cellStyle name="taples Plaza 2" xfId="21281" xr:uid="{E7268DC9-3C51-4AE2-8FC2-5D4FDF245C69}"/>
    <cellStyle name="tcn" xfId="2003" xr:uid="{FE755E82-152E-40C4-8AA7-1A8567F6E8B3}"/>
    <cellStyle name="TERMINAL" xfId="21282" xr:uid="{D5D9CC44-8EBB-4CB4-AD6B-29D02737DF3B}"/>
    <cellStyle name="TESTE" xfId="2004" xr:uid="{33099FFF-9762-49D8-AB20-33B35EDA37BA}"/>
    <cellStyle name="TESTE 2" xfId="21283" xr:uid="{38AAE140-8525-425D-9F94-F40B15A4C6BE}"/>
    <cellStyle name="Text" xfId="2005" xr:uid="{F2916392-0D03-4AAD-AA60-6C906D8D91BA}"/>
    <cellStyle name="Text 2" xfId="21284" xr:uid="{CA1C03C1-B904-42D3-A82D-DEBC74A34B5B}"/>
    <cellStyle name="Text 2 2" xfId="21285" xr:uid="{0D1C9DA4-64C5-4D52-9D00-25499259F163}"/>
    <cellStyle name="Text 3" xfId="21286" xr:uid="{53A2D7CC-01B7-4A42-8CA0-0127A3C9C6B8}"/>
    <cellStyle name="Text 3 2" xfId="21287" xr:uid="{8420C26E-B96D-4700-B668-51F459B3D21A}"/>
    <cellStyle name="Text 4" xfId="21288" xr:uid="{381F6E42-0A65-4B6E-B531-E70C57303839}"/>
    <cellStyle name="Text Head" xfId="2006" xr:uid="{1D52CFA6-637B-4826-A18F-BC6DCB58CA56}"/>
    <cellStyle name="text_Consumer Comps 2006.03.08_v2" xfId="2007" xr:uid="{330E7E05-DA5D-4603-80CA-2BBA0845ADE6}"/>
    <cellStyle name="text2" xfId="2008" xr:uid="{86D5A85F-1A92-4E5D-B268-459E46E03DDF}"/>
    <cellStyle name="Texte explicatif" xfId="21289" xr:uid="{D71B3355-FDEC-47A7-BF7B-5CA64DAAEEB8}"/>
    <cellStyle name="Texto de Aviso 10" xfId="21290" xr:uid="{B02CD7C2-66DA-4361-B916-554A99FF31E2}"/>
    <cellStyle name="Texto de Aviso 11" xfId="21291" xr:uid="{94A5F37E-B60D-4D2B-A2B9-60DD4F26A0A3}"/>
    <cellStyle name="Texto de Aviso 12" xfId="21292" xr:uid="{DA21F6A5-ED27-4E05-B481-88A524EBB9F2}"/>
    <cellStyle name="Texto de Aviso 2" xfId="2009" xr:uid="{AE1BEE3D-DB24-48A3-A18F-3DD4A1CDFE1C}"/>
    <cellStyle name="Texto de Aviso 2 2" xfId="21293" xr:uid="{BCE30B5F-8B30-4C27-9054-792720554EA7}"/>
    <cellStyle name="Texto de Aviso 2 3" xfId="21294" xr:uid="{75A46524-A3F8-4610-AE0D-3CA830B08750}"/>
    <cellStyle name="Texto de Aviso 2 4" xfId="21295" xr:uid="{0BEC6B8E-29F0-4A6C-9990-B5A4F2ABED55}"/>
    <cellStyle name="Texto de Aviso 2 5" xfId="21296" xr:uid="{52A44EC5-34B0-40F8-AFC8-E82C2F99BB27}"/>
    <cellStyle name="Texto de Aviso 2 6" xfId="21297" xr:uid="{0D34933E-C2C7-417E-AEC6-1D85BA5E6E37}"/>
    <cellStyle name="Texto de Aviso 3" xfId="21298" xr:uid="{9E13678A-E3EC-4C83-AFA9-D0D9011E9215}"/>
    <cellStyle name="Texto de Aviso 3 2" xfId="21299" xr:uid="{8B194CCB-DF41-42B9-A4B3-3233CCCCF051}"/>
    <cellStyle name="Texto de Aviso 4" xfId="21300" xr:uid="{88DE7DA5-721B-4680-BA65-36366EF899AC}"/>
    <cellStyle name="Texto de Aviso 4 2" xfId="21301" xr:uid="{F9F1DB9D-261F-45E6-81B5-F350C0CAB3EF}"/>
    <cellStyle name="Texto de Aviso 5" xfId="21302" xr:uid="{6BFC5594-CCD3-4351-8272-6D9F88E9BBFE}"/>
    <cellStyle name="Texto de Aviso 5 2" xfId="21303" xr:uid="{92ED045A-80E8-431F-85BB-322B1702EF80}"/>
    <cellStyle name="Texto de Aviso 6" xfId="21304" xr:uid="{4F95B5AF-EDE1-40E5-B41F-7C3E4CDC522A}"/>
    <cellStyle name="Texto de Aviso 6 2" xfId="21305" xr:uid="{01DA5DFD-A8AF-4606-AA10-00ED492DF64E}"/>
    <cellStyle name="Texto de Aviso 7" xfId="21306" xr:uid="{1682B9E9-FF91-47EE-B673-1C3B230475BA}"/>
    <cellStyle name="Texto de Aviso 7 2" xfId="21307" xr:uid="{12EF6966-3399-45B0-933A-CB99F923A1DB}"/>
    <cellStyle name="Texto de Aviso 8" xfId="21308" xr:uid="{B9BA612C-92C9-4027-8DA3-1DCCDAF6E111}"/>
    <cellStyle name="Texto de Aviso 9" xfId="21309" xr:uid="{00B56880-B1C7-426A-9FBF-ACF394537BB5}"/>
    <cellStyle name="Texto Explicativo 10" xfId="21310" xr:uid="{5AFA1EB4-2325-4FD0-B9F4-6451BFD9993C}"/>
    <cellStyle name="Texto Explicativo 11" xfId="21311" xr:uid="{FAE46CD0-2D18-4337-A652-51238DB9E0CF}"/>
    <cellStyle name="Texto Explicativo 12" xfId="21312" xr:uid="{D57B060F-C326-46E0-BF27-6F9185F8585B}"/>
    <cellStyle name="Texto Explicativo 2" xfId="2010" xr:uid="{B9C002CF-A4BF-4D17-A693-8C663C66479F}"/>
    <cellStyle name="Texto Explicativo 2 2" xfId="21313" xr:uid="{F5C1CDD7-79B0-47D6-8796-144AF8DEDB8F}"/>
    <cellStyle name="Texto Explicativo 2 3" xfId="21314" xr:uid="{CDB48A2B-CDDC-43A9-A80A-3A3206F959C6}"/>
    <cellStyle name="Texto Explicativo 2 4" xfId="21315" xr:uid="{04C339C6-56A6-4BD0-8067-F44BFC829A29}"/>
    <cellStyle name="Texto Explicativo 2 5" xfId="21316" xr:uid="{6B586EAD-94BC-450E-8E48-D7BDEF7DA15F}"/>
    <cellStyle name="Texto Explicativo 2 6" xfId="21317" xr:uid="{9DCDE604-AF09-47AC-AEC1-9B0CD8A84AD7}"/>
    <cellStyle name="Texto Explicativo 3" xfId="21318" xr:uid="{30FC5777-0A15-4688-94FD-7F14A88AD0CB}"/>
    <cellStyle name="Texto Explicativo 3 2" xfId="21319" xr:uid="{CE7D58AA-1AF5-489D-BC79-69DE7DC81545}"/>
    <cellStyle name="Texto Explicativo 4" xfId="21320" xr:uid="{BEEDBE7E-7E79-4B79-A981-07F1268D6C2E}"/>
    <cellStyle name="Texto Explicativo 4 2" xfId="21321" xr:uid="{D8663244-D946-4A87-BC61-1235E246D712}"/>
    <cellStyle name="Texto Explicativo 5" xfId="21322" xr:uid="{122DC586-27B4-4117-909C-AB0EB137913E}"/>
    <cellStyle name="Texto Explicativo 5 2" xfId="21323" xr:uid="{AF724988-B122-4496-B97D-D161A2F820D2}"/>
    <cellStyle name="Texto Explicativo 6" xfId="21324" xr:uid="{0A32D797-16EE-445E-AF61-5E3F6DEF5B9A}"/>
    <cellStyle name="Texto Explicativo 6 2" xfId="21325" xr:uid="{F3FC57F3-6A9A-4F9E-B4B1-45190AB788FB}"/>
    <cellStyle name="Texto Explicativo 7" xfId="21326" xr:uid="{C58DC60B-AE3C-4D62-A73E-D50A2D94EDF8}"/>
    <cellStyle name="Texto Explicativo 7 2" xfId="21327" xr:uid="{F99EA05E-E196-467E-802A-B391D18114A7}"/>
    <cellStyle name="Texto Explicativo 8" xfId="21328" xr:uid="{FF45EBDD-3D9B-462B-940D-45E42135F99E}"/>
    <cellStyle name="Texto Explicativo 9" xfId="21329" xr:uid="{49F8BD95-6506-4249-B79C-CBF6F9506E3B}"/>
    <cellStyle name="þ_x001d_ð]_x000c_-ÿ-_x000d_ ÿU_x0001_‰_x0005_Ñ_x0014__x0007__x0001__x0001_" xfId="2011" xr:uid="{FC7DEB45-9A18-4368-AD79-62D69D4FB550}"/>
    <cellStyle name="þ_x001d_ð]_x000c_-ÿ-_x000d_ ÿU_x0001_‰_x0005_Ñ_x0014__x0007__x0001__x0001_ 2" xfId="2012" xr:uid="{F3D3D32F-67C7-46F0-ABAF-4C0472AEF596}"/>
    <cellStyle name="þ_x001d_ð]_x000c_-ÿ-_x000d_ ÿU_x0001_a_x0005__x0016__x0018__x0007__x0001__x0001_" xfId="2013" xr:uid="{94F7269A-D41A-4CAC-8AB6-7E303B646E94}"/>
    <cellStyle name="þ_x001d_ð]_x000c_-ÿ-_x000d_ ÿU_x0001_a_x0005__x0016__x0018__x0007__x0001__x0001_ 2" xfId="2014" xr:uid="{955672C0-6375-4542-BFCD-8AC9DE29E9D4}"/>
    <cellStyle name="þ_x001d_ð]_x000c_-ÿ-_x000d_ ÿU_x0001_a_x0005_#_x001f__x0007__x0001__x0001_" xfId="2015" xr:uid="{912841DE-0476-4ED9-A836-0C3357C5788D}"/>
    <cellStyle name="þ_x001d_ð]_x000c_-ÿ-_x000d_ ÿU_x0001_a_x0005_#_x001f__x0007__x0001__x0001_ 2" xfId="2016" xr:uid="{50A9835C-7F45-490E-A520-FB3B533D0D2B}"/>
    <cellStyle name="þ_x001d_ð]_x000c_-ÿ-_x000d_ ÿU_x0001_a_x0005__x0016__x0018__x0007__x0001__x0001__BALANÇO PROJETADO UUBE ABRIL2010 - Rev 1" xfId="2017" xr:uid="{2C5F0EB0-8597-4D8A-8F3E-EB2670D1854B}"/>
    <cellStyle name="þ_x001d_ð]_x000c_-ÿ-_x000d_ ÿU_x0001_a_x0005_P_x000c__x0007__x0001__x0001_" xfId="2018" xr:uid="{F6BACFD3-FAAA-4EF9-AD4A-876B0B7C072A}"/>
    <cellStyle name="þ_x001d_ð]_x000c_-ÿ-_x000d_ ÿU_x0001_a_x0005_P_x000c__x0007__x0001__x0001_ 2" xfId="2019" xr:uid="{B24DEE20-005C-4EC6-91F3-76ADD3ADF6A4}"/>
    <cellStyle name="þ_x001d_ð]_x000c_-ÿ-_x000d_ ÿU_x0001_è_x000b_•1_x0007__x0001__x0001_" xfId="2020" xr:uid="{45315527-2A41-4EFF-BC56-BA018A82A27C}"/>
    <cellStyle name="þ_x001d_ð]_x000c_-ÿ-_x000d_ ÿU_x0001_è_x000b_•1_x0007__x0001__x0001_ 2" xfId="2021" xr:uid="{E1CEB289-9672-4190-80A7-88CFD611181F}"/>
    <cellStyle name="þ_x001d_ðR_x000c_éþ&quot;_x000d_ÜþU_x0001_a_x0005__x0013__x0007__x0001__x0001_" xfId="2022" xr:uid="{776E574E-07EB-4E07-AB47-972EA745EB51}"/>
    <cellStyle name="þ_x001d_ðR_x000c_éþ&quot;_x000d_ÜþU_x0001_a_x0005__x0013__x0007__x0001__x0001_ 2" xfId="2023" xr:uid="{967C22E9-ACC9-4E90-BCAA-C0363AE55AA8}"/>
    <cellStyle name="þ_x001d_ðW_x000c_ìþ'_x000d_ßþU_x0001_î_x000f_°-_x000f__x0001__x0001_" xfId="2024" xr:uid="{BB9E52BC-4D80-4A4A-ADD8-9D0921CD5224}"/>
    <cellStyle name="þ_x001d_ðW_x000c_ìþ'_x000d_ßþU_x0001_î_x000f_°-_x000f__x0001__x0001_ 2" xfId="2025" xr:uid="{DAE20ECE-89E3-4DB3-AD0F-A4D29052114E}"/>
    <cellStyle name="þ_x001d_ðW_x000c_ìþ'_x000d_ßþU_x0001_ü_x0005_'_x0014__x0007__x0001__x0001_" xfId="2026" xr:uid="{0CA91D7F-1BD8-4C8F-8125-B115CF896839}"/>
    <cellStyle name="þ_x001d_ðW_x000c_ìþ'_x000d_ßþU_x0001_ü_x0005_'_x0014__x000f__x0001__x0001_" xfId="2027" xr:uid="{70522B4B-9954-4BC6-A960-BF853102DE82}"/>
    <cellStyle name="þ_x001d_ðW_x000c_ìþ'_x000d_ßþU_x0001_ü_x0005_'_x0014__x0007__x0001__x0001_ 10" xfId="21330" xr:uid="{F71E4186-D417-4348-AD23-31B7D1614D46}"/>
    <cellStyle name="þ_x001d_ðW_x000c_ìþ'_x000d_ßþU_x0001_ü_x0005_'_x0014__x000f__x0001__x0001_ 10" xfId="21331" xr:uid="{B9E6DCAC-B1F9-441D-8A1A-B7A5305D8C07}"/>
    <cellStyle name="þ_x001d_ðW_x000c_ìþ'_x000d_ßþU_x0001_ü_x0005_'_x0014__x0007__x0001__x0001_ 11" xfId="21332" xr:uid="{F1A3F5A3-7D71-4E5C-B820-39F46DFF09D1}"/>
    <cellStyle name="þ_x001d_ðW_x000c_ìþ'_x000d_ßþU_x0001_ü_x0005_'_x0014__x000f__x0001__x0001_ 11" xfId="21333" xr:uid="{5E23D92B-40DA-4A15-8DAC-2F6E1387FC47}"/>
    <cellStyle name="þ_x001d_ðW_x000c_ìþ'_x000d_ßþU_x0001_ü_x0005_'_x0014__x0007__x0001__x0001_ 12" xfId="21334" xr:uid="{83D5E249-2591-42D8-8DA5-965BA68A32B3}"/>
    <cellStyle name="þ_x001d_ðW_x000c_ìþ'_x000d_ßþU_x0001_ü_x0005_'_x0014__x000f__x0001__x0001_ 12" xfId="21335" xr:uid="{CFCD1BEE-05D4-468D-ACDD-2033B77C5B61}"/>
    <cellStyle name="þ_x001d_ðW_x000c_ìþ'_x000d_ßþU_x0001_ü_x0005_'_x0014__x0007__x0001__x0001_ 2" xfId="2028" xr:uid="{922EDF30-D49C-4B4A-A7EE-DCB6122DCAD2}"/>
    <cellStyle name="þ_x001d_ðW_x000c_ìþ'_x000d_ßþU_x0001_ü_x0005_'_x0014__x000f__x0001__x0001_ 2" xfId="2029" xr:uid="{118A0400-925D-4879-902F-A3EEB0A783E6}"/>
    <cellStyle name="þ_x001d_ðW_x000c_ìþ'_x000d_ßþU_x0001_ü_x0005_'_x0014__x0007__x0001__x0001_ 3" xfId="21336" xr:uid="{BF75C7B1-0C3E-4836-88EE-3C7A02E5FE0A}"/>
    <cellStyle name="þ_x001d_ðW_x000c_ìþ'_x000d_ßþU_x0001_ü_x0005_'_x0014__x000f__x0001__x0001_ 3" xfId="21337" xr:uid="{E06640E2-AF70-44AA-ADD2-3FCE729E84DE}"/>
    <cellStyle name="þ_x001d_ðW_x000c_ìþ'_x000d_ßþU_x0001_ü_x0005_'_x0014__x0007__x0001__x0001_ 4" xfId="21338" xr:uid="{78E88D11-DFE4-4D05-8B33-5FD233472708}"/>
    <cellStyle name="þ_x001d_ðW_x000c_ìþ'_x000d_ßþU_x0001_ü_x0005_'_x0014__x000f__x0001__x0001_ 4" xfId="21339" xr:uid="{3D2CA789-FA61-49EB-A5B8-C6B6CCFB3EC3}"/>
    <cellStyle name="þ_x001d_ðW_x000c_ìþ'_x000d_ßþU_x0001_ü_x0005_'_x0014__x0007__x0001__x0001_ 5" xfId="21340" xr:uid="{9E96D3F3-156D-4F87-B838-3A0A74D25BDC}"/>
    <cellStyle name="þ_x001d_ðW_x000c_ìþ'_x000d_ßþU_x0001_ü_x0005_'_x0014__x000f__x0001__x0001_ 5" xfId="21341" xr:uid="{D2FF6004-D00B-42E4-83D1-BB62F5AB4214}"/>
    <cellStyle name="þ_x001d_ðW_x000c_ìþ'_x000d_ßþU_x0001_ü_x0005_'_x0014__x0007__x0001__x0001_ 6" xfId="21342" xr:uid="{5077E923-8AA5-4FF8-A20F-25BDE7536943}"/>
    <cellStyle name="þ_x001d_ðW_x000c_ìþ'_x000d_ßþU_x0001_ü_x0005_'_x0014__x000f__x0001__x0001_ 6" xfId="21343" xr:uid="{4B568B49-289D-44B6-8505-E4A0DBB25A6E}"/>
    <cellStyle name="þ_x001d_ðW_x000c_ìþ'_x000d_ßþU_x0001_ü_x0005_'_x0014__x0007__x0001__x0001_ 7" xfId="21344" xr:uid="{F3941792-A4A1-40C6-A5F3-451103CAD12B}"/>
    <cellStyle name="þ_x001d_ðW_x000c_ìþ'_x000d_ßþU_x0001_ü_x0005_'_x0014__x000f__x0001__x0001_ 7" xfId="21345" xr:uid="{F545D791-CF59-4A05-8ED8-6BD2DB485D6D}"/>
    <cellStyle name="þ_x001d_ðW_x000c_ìþ'_x000d_ßþU_x0001_ü_x0005_'_x0014__x0007__x0001__x0001_ 8" xfId="21346" xr:uid="{5BBB078B-AA85-4AEE-9484-93D568704A94}"/>
    <cellStyle name="þ_x001d_ðW_x000c_ìþ'_x000d_ßþU_x0001_ü_x0005_'_x0014__x000f__x0001__x0001_ 8" xfId="21347" xr:uid="{090FDBC6-639F-4F12-AB8A-48EA88CBD239}"/>
    <cellStyle name="þ_x001d_ðW_x000c_ìþ'_x000d_ßþU_x0001_ü_x0005_'_x0014__x0007__x0001__x0001_ 9" xfId="21348" xr:uid="{EC75CD4E-8483-4A77-BD22-14AC5A4BB49E}"/>
    <cellStyle name="þ_x001d_ðW_x000c_ìþ'_x000d_ßþU_x0001_ü_x0005_'_x0014__x000f__x0001__x0001_ 9" xfId="21349" xr:uid="{D6BDF48A-2FE9-4D1F-B655-5347E7FF8F88}"/>
    <cellStyle name="þ_x001d_ðW_x000c_ìþ'_x000d_ßþU_x0001_ü_x0005_'_x0014__x0007__x0001__x0001__BALANÇO PROJETADO UUBE ABRIL2010 - Rev 1" xfId="2030" xr:uid="{D6F92F44-13AF-462E-BEA1-9E3603AA7995}"/>
    <cellStyle name="þ_x001d_ðW_x000c_ìþ'_x000d_ßþU_x0001_ü_x0005_'_x0014__x000f__x0001__x0001__BALANÇO PROJETADO UUBE ABRIL2010 - Rev 1" xfId="2031" xr:uid="{72E5E3C9-0984-4A9D-93F3-A9835739497C}"/>
    <cellStyle name="þ_x001d_ðW_x000c_ìþ'_x000d_ßþU_x0001_ü_x0005_'_x0014__x0007__x0001__x0001__BALANÇO PROJETADO UUBE ABRIL2010 - Rev 1 10" xfId="21350" xr:uid="{E7089D74-9FB5-452E-90CA-C42AF62DFB67}"/>
    <cellStyle name="þ_x001d_ðW_x000c_ìþ'_x000d_ßþU_x0001_ü_x0005_'_x0014__x000f__x0001__x0001__BALANÇO PROJETADO UUBE ABRIL2010 - Rev 1 10" xfId="21351" xr:uid="{1BEE5878-9512-4F64-82A1-DA910447F9FA}"/>
    <cellStyle name="þ_x001d_ðW_x000c_ìþ'_x000d_ßþU_x0001_ü_x0005_'_x0014__x0007__x0001__x0001__BALANÇO PROJETADO UUBE ABRIL2010 - Rev 1 11" xfId="21352" xr:uid="{CB360246-E7FF-4B95-B42F-D9BB195FABC5}"/>
    <cellStyle name="þ_x001d_ðW_x000c_ìþ'_x000d_ßþU_x0001_ü_x0005_'_x0014__x000f__x0001__x0001__BALANÇO PROJETADO UUBE ABRIL2010 - Rev 1 11" xfId="21353" xr:uid="{C15DECB8-88CC-451A-B69A-28DB673EBFC5}"/>
    <cellStyle name="þ_x001d_ðW_x000c_ìþ'_x000d_ßþU_x0001_ü_x0005_'_x0014__x0007__x0001__x0001__BALANÇO PROJETADO UUBE ABRIL2010 - Rev 1 12" xfId="21354" xr:uid="{EF925990-D51F-4478-9F18-69796D0AC313}"/>
    <cellStyle name="þ_x001d_ðW_x000c_ìþ'_x000d_ßþU_x0001_ü_x0005_'_x0014__x000f__x0001__x0001__BALANÇO PROJETADO UUBE ABRIL2010 - Rev 1 12" xfId="21355" xr:uid="{DB26A9FB-6364-41ED-AC79-A29B2115E700}"/>
    <cellStyle name="þ_x001d_ðW_x000c_ìþ'_x000d_ßþU_x0001_ü_x0005_'_x0014__x0007__x0001__x0001__BALANÇO PROJETADO UUBE ABRIL2010 - Rev 1 13" xfId="21356" xr:uid="{1C590C12-F8F9-4C47-AF4B-0F9A2F9A49E8}"/>
    <cellStyle name="þ_x001d_ðW_x000c_ìþ'_x000d_ßþU_x0001_ü_x0005_'_x0014__x000f__x0001__x0001__BALANÇO PROJETADO UUBE ABRIL2010 - Rev 1 13" xfId="21357" xr:uid="{A63A3A94-A682-4236-861C-96EC5876681D}"/>
    <cellStyle name="þ_x001d_ðW_x000c_ìþ'_x000d_ßþU_x0001_ü_x0005_'_x0014__x0007__x0001__x0001__BALANÇO PROJETADO UUBE ABRIL2010 - Rev 1 2" xfId="2032" xr:uid="{4632CA91-0B4C-45C8-8B7B-76B87A1FCF4F}"/>
    <cellStyle name="þ_x001d_ðW_x000c_ìþ'_x000d_ßþU_x0001_ü_x0005_'_x0014__x000f__x0001__x0001__BALANÇO PROJETADO UUBE ABRIL2010 - Rev 1 2" xfId="2033" xr:uid="{E3639A7D-526D-4504-8ED1-9AB50D99D107}"/>
    <cellStyle name="þ_x001d_ðW_x000c_ìþ'_x000d_ßþU_x0001_ü_x0005_'_x0014__x0007__x0001__x0001__BALANÇO PROJETADO UUBE ABRIL2010 - Rev 1 2 10" xfId="21358" xr:uid="{8F0B1B4C-C090-4BB5-90C0-C6757462B5F1}"/>
    <cellStyle name="þ_x001d_ðW_x000c_ìþ'_x000d_ßþU_x0001_ü_x0005_'_x0014__x000f__x0001__x0001__BALANÇO PROJETADO UUBE ABRIL2010 - Rev 1 2 10" xfId="21359" xr:uid="{58F2EB1D-6C12-48A5-9088-FE3493A451E2}"/>
    <cellStyle name="þ_x001d_ðW_x000c_ìþ'_x000d_ßþU_x0001_ü_x0005_'_x0014__x0007__x0001__x0001__BALANÇO PROJETADO UUBE ABRIL2010 - Rev 1 2 11" xfId="21360" xr:uid="{7EFD07CE-B4DD-4079-8E75-041B33D1BFDF}"/>
    <cellStyle name="þ_x001d_ðW_x000c_ìþ'_x000d_ßþU_x0001_ü_x0005_'_x0014__x000f__x0001__x0001__BALANÇO PROJETADO UUBE ABRIL2010 - Rev 1 2 11" xfId="21361" xr:uid="{CD1815AF-07CB-4EB1-B6ED-BEC6602E183F}"/>
    <cellStyle name="þ_x001d_ðW_x000c_ìþ'_x000d_ßþU_x0001_ü_x0005_'_x0014__x0007__x0001__x0001__BALANÇO PROJETADO UUBE ABRIL2010 - Rev 1 2 12" xfId="21362" xr:uid="{A4F37356-96BA-44D7-875B-5FDF8835F62B}"/>
    <cellStyle name="þ_x001d_ðW_x000c_ìþ'_x000d_ßþU_x0001_ü_x0005_'_x0014__x000f__x0001__x0001__BALANÇO PROJETADO UUBE ABRIL2010 - Rev 1 2 12" xfId="21363" xr:uid="{FF96E02C-B78F-4785-A9D0-248516BE4048}"/>
    <cellStyle name="þ_x001d_ðW_x000c_ìþ'_x000d_ßþU_x0001_ü_x0005_'_x0014__x0007__x0001__x0001__BALANÇO PROJETADO UUBE ABRIL2010 - Rev 1 2 2" xfId="2034" xr:uid="{B0ED2873-249A-4131-A8CF-1195ACCBBFEE}"/>
    <cellStyle name="þ_x001d_ðW_x000c_ìþ'_x000d_ßþU_x0001_ü_x0005_'_x0014__x000f__x0001__x0001__BALANÇO PROJETADO UUBE ABRIL2010 - Rev 1 2 2" xfId="2035" xr:uid="{B1A5178D-77CF-4341-A661-E77B17FA7998}"/>
    <cellStyle name="þ_x001d_ðW_x000c_ìþ'_x000d_ßþU_x0001_ü_x0005_'_x0014__x0007__x0001__x0001__BALANÇO PROJETADO UUBE ABRIL2010 - Rev 1 2 3" xfId="21364" xr:uid="{14B05299-3F1F-4E6B-95A0-A8F378BD736C}"/>
    <cellStyle name="þ_x001d_ðW_x000c_ìþ'_x000d_ßþU_x0001_ü_x0005_'_x0014__x000f__x0001__x0001__BALANÇO PROJETADO UUBE ABRIL2010 - Rev 1 2 3" xfId="21365" xr:uid="{809C490D-5AB0-4F39-8C17-E085F3817D8E}"/>
    <cellStyle name="þ_x001d_ðW_x000c_ìþ'_x000d_ßþU_x0001_ü_x0005_'_x0014__x0007__x0001__x0001__BALANÇO PROJETADO UUBE ABRIL2010 - Rev 1 2 4" xfId="21366" xr:uid="{624C8623-446C-449B-9646-0C2C67DC86E1}"/>
    <cellStyle name="þ_x001d_ðW_x000c_ìþ'_x000d_ßþU_x0001_ü_x0005_'_x0014__x000f__x0001__x0001__BALANÇO PROJETADO UUBE ABRIL2010 - Rev 1 2 4" xfId="21367" xr:uid="{A7EFF179-0BBE-4816-85DF-E235E58508CF}"/>
    <cellStyle name="þ_x001d_ðW_x000c_ìþ'_x000d_ßþU_x0001_ü_x0005_'_x0014__x0007__x0001__x0001__BALANÇO PROJETADO UUBE ABRIL2010 - Rev 1 2 5" xfId="21368" xr:uid="{981335B0-9CCD-48AB-BB53-85C33C7CF366}"/>
    <cellStyle name="þ_x001d_ðW_x000c_ìþ'_x000d_ßþU_x0001_ü_x0005_'_x0014__x000f__x0001__x0001__BALANÇO PROJETADO UUBE ABRIL2010 - Rev 1 2 5" xfId="21369" xr:uid="{A0C6A1BD-6373-40B9-87AC-1EC8871093A8}"/>
    <cellStyle name="þ_x001d_ðW_x000c_ìþ'_x000d_ßþU_x0001_ü_x0005_'_x0014__x0007__x0001__x0001__BALANÇO PROJETADO UUBE ABRIL2010 - Rev 1 2 6" xfId="21370" xr:uid="{8698DA33-CDA5-4ACA-B1A2-A794ACDA87DF}"/>
    <cellStyle name="þ_x001d_ðW_x000c_ìþ'_x000d_ßþU_x0001_ü_x0005_'_x0014__x000f__x0001__x0001__BALANÇO PROJETADO UUBE ABRIL2010 - Rev 1 2 6" xfId="21371" xr:uid="{DC90C3E2-0EED-4743-A477-0823D3C469D0}"/>
    <cellStyle name="þ_x001d_ðW_x000c_ìþ'_x000d_ßþU_x0001_ü_x0005_'_x0014__x0007__x0001__x0001__BALANÇO PROJETADO UUBE ABRIL2010 - Rev 1 2 7" xfId="21372" xr:uid="{26C87CAF-1CAD-445B-8B45-654A3F3C7D4F}"/>
    <cellStyle name="þ_x001d_ðW_x000c_ìþ'_x000d_ßþU_x0001_ü_x0005_'_x0014__x000f__x0001__x0001__BALANÇO PROJETADO UUBE ABRIL2010 - Rev 1 2 7" xfId="21373" xr:uid="{A22BDC9B-D4A6-4A41-BF90-6D8C90EF5AC4}"/>
    <cellStyle name="þ_x001d_ðW_x000c_ìþ'_x000d_ßþU_x0001_ü_x0005_'_x0014__x0007__x0001__x0001__BALANÇO PROJETADO UUBE ABRIL2010 - Rev 1 2 8" xfId="21374" xr:uid="{3E1BF704-B8D2-4741-8EFE-738B85CB684C}"/>
    <cellStyle name="þ_x001d_ðW_x000c_ìþ'_x000d_ßþU_x0001_ü_x0005_'_x0014__x000f__x0001__x0001__BALANÇO PROJETADO UUBE ABRIL2010 - Rev 1 2 8" xfId="21375" xr:uid="{6E301668-6681-4070-9C76-07316E4F24FC}"/>
    <cellStyle name="þ_x001d_ðW_x000c_ìþ'_x000d_ßþU_x0001_ü_x0005_'_x0014__x0007__x0001__x0001__BALANÇO PROJETADO UUBE ABRIL2010 - Rev 1 2 9" xfId="21376" xr:uid="{CB6E7F8D-A393-4D75-96CB-85648ED46C0B}"/>
    <cellStyle name="þ_x001d_ðW_x000c_ìþ'_x000d_ßþU_x0001_ü_x0005_'_x0014__x000f__x0001__x0001__BALANÇO PROJETADO UUBE ABRIL2010 - Rev 1 2 9" xfId="21377" xr:uid="{672B7EC1-D299-4087-B344-99A5884E2D13}"/>
    <cellStyle name="þ_x001d_ðW_x000c_ìþ'_x000d_ßþU_x0001_ü_x0005_'_x0014__x0007__x0001__x0001__BALANÇO PROJETADO UUBE ABRIL2010 - Rev 1 3" xfId="2036" xr:uid="{F99161B8-AA15-4FA2-9117-24F247C530F3}"/>
    <cellStyle name="þ_x001d_ðW_x000c_ìþ'_x000d_ßþU_x0001_ü_x0005_'_x0014__x000f__x0001__x0001__BALANÇO PROJETADO UUBE ABRIL2010 - Rev 1 3" xfId="2037" xr:uid="{4171470A-5AF8-4380-9C83-F4087B4CD0D4}"/>
    <cellStyle name="þ_x001d_ðW_x000c_ìþ'_x000d_ßþU_x0001_ü_x0005_'_x0014__x0007__x0001__x0001__BALANÇO PROJETADO UUBE ABRIL2010 - Rev 1 4" xfId="21378" xr:uid="{C10EAB9A-E425-4223-9EA5-91756C595415}"/>
    <cellStyle name="þ_x001d_ðW_x000c_ìþ'_x000d_ßþU_x0001_ü_x0005_'_x0014__x000f__x0001__x0001__BALANÇO PROJETADO UUBE ABRIL2010 - Rev 1 4" xfId="21379" xr:uid="{6D3076C2-23ED-4DB7-AAA2-8366FDBF0DFF}"/>
    <cellStyle name="þ_x001d_ðW_x000c_ìþ'_x000d_ßþU_x0001_ü_x0005_'_x0014__x0007__x0001__x0001__BALANÇO PROJETADO UUBE ABRIL2010 - Rev 1 5" xfId="21380" xr:uid="{C5D337B2-4824-40A2-92A8-17A3BF9C110C}"/>
    <cellStyle name="þ_x001d_ðW_x000c_ìþ'_x000d_ßþU_x0001_ü_x0005_'_x0014__x000f__x0001__x0001__BALANÇO PROJETADO UUBE ABRIL2010 - Rev 1 5" xfId="21381" xr:uid="{38DCDE2D-6702-4DF7-8056-E76C31136A70}"/>
    <cellStyle name="þ_x001d_ðW_x000c_ìþ'_x000d_ßþU_x0001_ü_x0005_'_x0014__x0007__x0001__x0001__BALANÇO PROJETADO UUBE ABRIL2010 - Rev 1 6" xfId="21382" xr:uid="{EA29D971-15D8-4310-91B3-1A34D64E8869}"/>
    <cellStyle name="þ_x001d_ðW_x000c_ìþ'_x000d_ßþU_x0001_ü_x0005_'_x0014__x000f__x0001__x0001__BALANÇO PROJETADO UUBE ABRIL2010 - Rev 1 6" xfId="21383" xr:uid="{7BFBC779-E38E-42BA-8430-2335CF3DAABA}"/>
    <cellStyle name="þ_x001d_ðW_x000c_ìþ'_x000d_ßþU_x0001_ü_x0005_'_x0014__x0007__x0001__x0001__BALANÇO PROJETADO UUBE ABRIL2010 - Rev 1 7" xfId="21384" xr:uid="{3AC8C7D5-66A6-425D-B915-BF70075E83BE}"/>
    <cellStyle name="þ_x001d_ðW_x000c_ìþ'_x000d_ßþU_x0001_ü_x0005_'_x0014__x000f__x0001__x0001__BALANÇO PROJETADO UUBE ABRIL2010 - Rev 1 7" xfId="21385" xr:uid="{F0305640-4F8A-4A4D-8D4D-B3FE9C890579}"/>
    <cellStyle name="þ_x001d_ðW_x000c_ìþ'_x000d_ßþU_x0001_ü_x0005_'_x0014__x0007__x0001__x0001__BALANÇO PROJETADO UUBE ABRIL2010 - Rev 1 8" xfId="21386" xr:uid="{C13529F8-9FAC-44C5-8E6B-06AC0B03EE5A}"/>
    <cellStyle name="þ_x001d_ðW_x000c_ìþ'_x000d_ßþU_x0001_ü_x0005_'_x0014__x000f__x0001__x0001__BALANÇO PROJETADO UUBE ABRIL2010 - Rev 1 8" xfId="21387" xr:uid="{F5BD19F6-2DEE-4FE9-9E3B-B0504813F959}"/>
    <cellStyle name="þ_x001d_ðW_x000c_ìþ'_x000d_ßþU_x0001_ü_x0005_'_x0014__x0007__x0001__x0001__BALANÇO PROJETADO UUBE ABRIL2010 - Rev 1 9" xfId="21388" xr:uid="{5C3A1436-C8D9-4643-80BE-7878AE472FEF}"/>
    <cellStyle name="þ_x001d_ðW_x000c_ìþ'_x000d_ßþU_x0001_ü_x0005_'_x0014__x000f__x0001__x0001__BALANÇO PROJETADO UUBE ABRIL2010 - Rev 1 9" xfId="21389" xr:uid="{5979AA75-1393-44A0-88C7-8E8A4AD50063}"/>
    <cellStyle name="Times" xfId="2038" xr:uid="{B1B8322B-9B18-4602-9019-74B9EECC4F39}"/>
    <cellStyle name="TIT" xfId="2039" xr:uid="{B68EE696-31BC-4707-8EE0-83241CA2A6BB}"/>
    <cellStyle name="TIT2" xfId="2040" xr:uid="{7FD3BF60-6340-4848-9923-11832B253746}"/>
    <cellStyle name="Title" xfId="21390" xr:uid="{E99F0051-207E-461A-9369-48A23EF99FDC}"/>
    <cellStyle name="Title - PROJECT" xfId="2041" xr:uid="{C0917456-A37D-4B79-8B6D-D8E363DBBE18}"/>
    <cellStyle name="Title - Underline" xfId="2042" xr:uid="{373366B2-EBCA-48B1-90A3-97C9BA866FCE}"/>
    <cellStyle name="Title - Underline 2" xfId="21391" xr:uid="{112563CD-A05A-477E-A358-CA7D923D934C}"/>
    <cellStyle name="Title - Underline 3" xfId="21392" xr:uid="{F3D7E303-89A6-41E0-85A0-80A4A87A5012}"/>
    <cellStyle name="TITLE 10" xfId="2043" xr:uid="{DCA90A64-A0DD-4E17-840E-C675B209A0DA}"/>
    <cellStyle name="TITLE 11" xfId="21393" xr:uid="{1CE56231-C1E9-4005-9DAF-6782B172E689}"/>
    <cellStyle name="TITLE 12" xfId="21394" xr:uid="{6A797842-CF2B-44F9-BDFB-C2B9711DEC62}"/>
    <cellStyle name="TITLE 13" xfId="21395" xr:uid="{921850DC-0844-478C-88D3-C40E450010A4}"/>
    <cellStyle name="TITLE 2" xfId="2044" xr:uid="{E3BE151E-0D27-4852-94D9-9F3A7BB20C86}"/>
    <cellStyle name="TITLE 2 2" xfId="21396" xr:uid="{414CA39F-4569-4C93-A237-E6152CEC2B94}"/>
    <cellStyle name="TITLE 3" xfId="2045" xr:uid="{A470DFBD-A950-4114-8665-EBEFE662FC8C}"/>
    <cellStyle name="TITLE 4" xfId="2046" xr:uid="{67F1E578-3484-49F1-B2DC-80848C2F788C}"/>
    <cellStyle name="TITLE 5" xfId="2047" xr:uid="{6BDB1DF4-536E-4BAB-A00E-920FBC10F164}"/>
    <cellStyle name="TITLE 6" xfId="2048" xr:uid="{605932E1-FC1E-4726-9EEA-56DC1C6E62CF}"/>
    <cellStyle name="TITLE 7" xfId="2049" xr:uid="{D0B0C2AC-F2A4-43CC-8499-D78A502EF726}"/>
    <cellStyle name="TITLE 8" xfId="2050" xr:uid="{2D788AEF-23A3-446A-9F4F-D9F983BA4526}"/>
    <cellStyle name="TITLE 9" xfId="2051" xr:uid="{E40DFD42-5814-4930-913A-960AEA7CBFBD}"/>
    <cellStyle name="Title_financial forecasts" xfId="21397" xr:uid="{E0BAD040-0BAE-429C-B540-212D0EDB8DDE}"/>
    <cellStyle name="title1" xfId="2052" xr:uid="{9B19625F-0028-4515-BACB-201F29918BA6}"/>
    <cellStyle name="title1 2" xfId="21398" xr:uid="{4122C5AF-A455-447E-BC13-CAC283161648}"/>
    <cellStyle name="title2" xfId="2053" xr:uid="{CF287C28-7BA7-4514-8948-43AC8CBB9293}"/>
    <cellStyle name="title2 2" xfId="21399" xr:uid="{10C3435E-EBA9-4B89-A98C-D809CEEEE67A}"/>
    <cellStyle name="title2 3" xfId="21400" xr:uid="{F230277B-E382-488B-9B35-9EEF3E48889C}"/>
    <cellStyle name="Titles - Col. Headings" xfId="2054" xr:uid="{2E512282-686D-4975-9F13-1F8B7599D3DC}"/>
    <cellStyle name="Titles - Other" xfId="2055" xr:uid="{4AB22169-A254-4325-AB4E-E54C778B883B}"/>
    <cellStyle name="Titles - Other 2" xfId="21401" xr:uid="{DF902EE1-D8E4-4431-A8EC-D935A771BA6C}"/>
    <cellStyle name="Titles - Other 3" xfId="21402" xr:uid="{AAF298A9-96B8-4689-989F-A7C550F347CC}"/>
    <cellStyle name="Titre" xfId="21403" xr:uid="{02CA959A-5B4C-434E-8EA1-3A7C78209730}"/>
    <cellStyle name="Titre 1" xfId="21404" xr:uid="{22DB7DCD-A91E-4773-8561-16727C03F6AC}"/>
    <cellStyle name="Titre 2" xfId="21405" xr:uid="{649E7C82-797C-4C5D-8B8B-52C39ACF49EC}"/>
    <cellStyle name="Titre 3" xfId="21406" xr:uid="{4D458814-9A30-4683-9F5C-C0063B7CFF7E}"/>
    <cellStyle name="Titre 4" xfId="21407" xr:uid="{FF5B1FC1-37FC-4CBB-B954-FED44F0AF0EF}"/>
    <cellStyle name="titulo" xfId="2056" xr:uid="{E8E85FE1-E08E-412C-9CCE-E32DB6E07E12}"/>
    <cellStyle name="Título 1 10" xfId="21408" xr:uid="{A7A66E1A-0660-4908-9C84-6E09118FD768}"/>
    <cellStyle name="Título 1 11" xfId="21409" xr:uid="{87C7CB71-8C94-4D97-8E2A-CCBA21EE456D}"/>
    <cellStyle name="Título 1 12" xfId="21410" xr:uid="{AA6E1627-F532-431E-B989-626166BD42C9}"/>
    <cellStyle name="Título 1 2" xfId="2057" xr:uid="{2D0B45FC-CC40-4ACD-ADF8-3C4E90D7BCEF}"/>
    <cellStyle name="Título 1 2 2" xfId="21411" xr:uid="{FB2B31EC-A48E-4601-B67D-CBCBB89B2361}"/>
    <cellStyle name="Título 1 2 3" xfId="21412" xr:uid="{B32B72E7-4360-4A72-B57C-85988B0D1317}"/>
    <cellStyle name="Título 1 2 4" xfId="21413" xr:uid="{AEFBA6D5-BCE2-4608-957D-CDAF01AD45F8}"/>
    <cellStyle name="Título 1 2 5" xfId="21414" xr:uid="{A1FC2407-E89C-4AE8-998D-C65AED4DA45A}"/>
    <cellStyle name="Título 1 2 6" xfId="21415" xr:uid="{E64449F6-0265-4F04-ABCE-B2CC3D62B1AE}"/>
    <cellStyle name="Título 1 2_Plan2" xfId="21416" xr:uid="{4606E85A-18BB-4390-A9F5-77ADD272FB91}"/>
    <cellStyle name="Título 1 3" xfId="21417" xr:uid="{07C7C05D-F6A3-40AE-8883-D3E3DF8ED828}"/>
    <cellStyle name="Título 1 3 2" xfId="21418" xr:uid="{D34E1C66-CB6F-4536-8EA3-1F45976C4716}"/>
    <cellStyle name="Título 1 4" xfId="21419" xr:uid="{ADA2A424-FFCC-4585-BC07-C95EFB2A6A9A}"/>
    <cellStyle name="Título 1 4 2" xfId="21420" xr:uid="{082EAC91-632D-41E3-8EC2-A3AD64DE0272}"/>
    <cellStyle name="Título 1 5" xfId="21421" xr:uid="{0EC1FE86-034D-456E-A89C-0E107D09DFD6}"/>
    <cellStyle name="Título 1 5 2" xfId="21422" xr:uid="{F8D9A0AE-FC13-4422-9DB3-D02AFE2CB249}"/>
    <cellStyle name="Título 1 6" xfId="21423" xr:uid="{0134FFA2-24EA-469D-8094-CE85916FB018}"/>
    <cellStyle name="Título 1 6 2" xfId="21424" xr:uid="{41E1E29B-DE76-4E23-998E-D927610FE7C5}"/>
    <cellStyle name="Título 1 7" xfId="21425" xr:uid="{9741B0F6-9A10-4B37-998B-9646DFD5243A}"/>
    <cellStyle name="Título 1 7 2" xfId="21426" xr:uid="{F2CE945D-6156-4700-AF1B-9B69C6F4E728}"/>
    <cellStyle name="Título 1 8" xfId="21427" xr:uid="{640A1396-1A06-4A76-AE88-1B06658A542E}"/>
    <cellStyle name="Título 1 9" xfId="21428" xr:uid="{35899462-E104-4D10-977E-10709AB51EC8}"/>
    <cellStyle name="titulo 10" xfId="21429" xr:uid="{68F41BFD-4E34-4770-8B7B-1F40F896D2F1}"/>
    <cellStyle name="Título 10" xfId="21430" xr:uid="{440E7C29-4E6B-4E78-83BA-5E14A8999511}"/>
    <cellStyle name="titulo 10 2" xfId="21431" xr:uid="{B86B36DF-1D28-47ED-AC35-3536E7813CEB}"/>
    <cellStyle name="Título 10 2" xfId="21432" xr:uid="{249599EE-D247-41EF-BD76-DA54D10592FA}"/>
    <cellStyle name="titulo 10 2 2" xfId="21433" xr:uid="{65D8BD29-7395-4272-AE48-BC87AEC6B620}"/>
    <cellStyle name="titulo 10 3" xfId="21434" xr:uid="{06808DD5-9783-4990-9DB6-AE60C1072A69}"/>
    <cellStyle name="titulo 11" xfId="21435" xr:uid="{1B779781-A52F-4D12-8DD6-2B404AE4B7BF}"/>
    <cellStyle name="Título 11" xfId="21436" xr:uid="{7CD2ADC6-3008-408A-9EE1-FFA45EBF4BE0}"/>
    <cellStyle name="titulo 11 2" xfId="21437" xr:uid="{C1BC4BD5-4F4E-47A1-897A-91BE802491A5}"/>
    <cellStyle name="titulo 11 2 2" xfId="21438" xr:uid="{3954863F-BA29-4DD2-8C21-C8E8C32F104D}"/>
    <cellStyle name="titulo 11 3" xfId="21439" xr:uid="{77F38597-F855-42C8-8F4C-7FD538961E32}"/>
    <cellStyle name="titulo 12" xfId="21440" xr:uid="{3BF66996-ACBD-4625-BF80-998C57A7F168}"/>
    <cellStyle name="Título 12" xfId="21441" xr:uid="{563AEC03-6FAE-43DB-B78A-F3AB6C535D45}"/>
    <cellStyle name="titulo 12 2" xfId="21442" xr:uid="{C23FDFB8-807F-442D-BE72-C5C6000648CA}"/>
    <cellStyle name="titulo 13" xfId="21443" xr:uid="{2E8C1D20-5927-40CE-B001-6E4EC101B225}"/>
    <cellStyle name="Título 13" xfId="21444" xr:uid="{B3AC09C3-6154-48FB-ABB4-AB932FDE19CC}"/>
    <cellStyle name="titulo 13 2" xfId="21445" xr:uid="{6CD3C4FC-9F62-4A5A-A195-AE04DE0013CF}"/>
    <cellStyle name="Título 14" xfId="21446" xr:uid="{1A61C432-5AD8-4B39-A1B8-4A667836DD16}"/>
    <cellStyle name="Título 15" xfId="21447" xr:uid="{DCF71C16-691C-4F26-A5E9-9E05C5B06222}"/>
    <cellStyle name="Titulo 2" xfId="21448" xr:uid="{E20C2A8F-4850-4E24-B347-14CE7547E1EF}"/>
    <cellStyle name="titulo 2 10" xfId="21449" xr:uid="{77B75502-5E1D-42CA-A576-506FB5B0155B}"/>
    <cellStyle name="Título 2 10" xfId="21450" xr:uid="{B3E08987-2A61-4FFA-A323-C288A0FD633A}"/>
    <cellStyle name="titulo 2 10 2" xfId="21451" xr:uid="{0A20BED0-8594-47A8-B58F-034EEF0AAC47}"/>
    <cellStyle name="titulo 2 11" xfId="21452" xr:uid="{9953AB67-F178-4752-A5C4-9B9E71A26A29}"/>
    <cellStyle name="Título 2 11" xfId="21453" xr:uid="{C5E8FFDB-4406-4FAA-AD8C-4B47B197E000}"/>
    <cellStyle name="titulo 2 11 2" xfId="21454" xr:uid="{18F69ED1-F414-4562-BBC0-6DD2FB1908DC}"/>
    <cellStyle name="Titulo 2 12" xfId="21455" xr:uid="{759F20AD-CFC9-43C0-9E5E-CB70014F1DEB}"/>
    <cellStyle name="Título 2 12" xfId="21456" xr:uid="{F6CD716A-42E3-45B6-B6E9-749787EE7066}"/>
    <cellStyle name="Titulo 2 13" xfId="21457" xr:uid="{F1D6E313-34DC-4862-98A7-E7336E5A19C8}"/>
    <cellStyle name="titulo 2 2" xfId="21458" xr:uid="{4957C57E-E060-4CFF-B75B-D8911005F4CA}"/>
    <cellStyle name="Título 2 2" xfId="2058" xr:uid="{38E275D2-B24A-4517-AAB5-3AD94B08E3AF}"/>
    <cellStyle name="titulo 2 2 10" xfId="21459" xr:uid="{A7CFA039-8FDA-473C-A63D-5DFD2B00F18C}"/>
    <cellStyle name="titulo 2 2 10 2" xfId="21460" xr:uid="{074D2818-69F5-4A7F-9082-B6BC9773F426}"/>
    <cellStyle name="titulo 2 2 11" xfId="21461" xr:uid="{AD59F13D-95EC-44F7-B2AB-8DAC900F3F46}"/>
    <cellStyle name="titulo 2 2 2" xfId="21462" xr:uid="{D786370F-90A2-40E8-9D7B-BADAEBB1B430}"/>
    <cellStyle name="Título 2 2 2" xfId="21463" xr:uid="{1055866D-5438-4B77-BF89-2B6585EE528A}"/>
    <cellStyle name="titulo 2 2 2 2" xfId="21464" xr:uid="{F2417BE8-82F4-49C9-A6F3-C6CEFF398F47}"/>
    <cellStyle name="titulo 2 2 2 2 2" xfId="21465" xr:uid="{18852EED-FD46-41D0-9263-0978B80A4F41}"/>
    <cellStyle name="titulo 2 2 2 2 2 2" xfId="21466" xr:uid="{D7BD9B23-54B4-44AF-B283-AA84ED48D988}"/>
    <cellStyle name="titulo 2 2 2 2 2 2 2" xfId="21467" xr:uid="{A33FD095-E1FC-40B5-A629-6FA313628FE5}"/>
    <cellStyle name="titulo 2 2 2 2 2 3" xfId="21468" xr:uid="{B725415A-D14F-4C46-86C0-2616172E98AE}"/>
    <cellStyle name="titulo 2 2 2 2 3" xfId="21469" xr:uid="{51A84C66-2706-4118-AB47-E87AEEF88C39}"/>
    <cellStyle name="titulo 2 2 2 2 3 2" xfId="21470" xr:uid="{C1D65738-5145-45EE-9467-6953CDC73B5F}"/>
    <cellStyle name="titulo 2 2 2 2 3 2 2" xfId="21471" xr:uid="{37E7934C-0623-4C27-80A6-264B6223A2C9}"/>
    <cellStyle name="titulo 2 2 2 2 3 3" xfId="21472" xr:uid="{A16AD0D0-F377-4AA4-8EE3-B121B9583AC9}"/>
    <cellStyle name="titulo 2 2 2 2 4" xfId="21473" xr:uid="{94059A9D-B355-47EE-AA2D-05B7385FED91}"/>
    <cellStyle name="titulo 2 2 2 3" xfId="21474" xr:uid="{E0C1AFC8-142A-4653-A437-1D745C41FA41}"/>
    <cellStyle name="titulo 2 2 2 3 2" xfId="21475" xr:uid="{1036E907-8C09-4C37-9E8F-C9F0A53EE23F}"/>
    <cellStyle name="titulo 2 2 2 3 2 2" xfId="21476" xr:uid="{F1846034-C7FA-4DD1-AEC3-26D379400D5E}"/>
    <cellStyle name="titulo 2 2 2 3 2 2 2" xfId="21477" xr:uid="{09E2952E-09D8-4C00-939C-21F802592E13}"/>
    <cellStyle name="titulo 2 2 2 3 2 3" xfId="21478" xr:uid="{B321642A-DA9F-4F00-A8C2-F8626DAEDCB3}"/>
    <cellStyle name="titulo 2 2 2 3 3" xfId="21479" xr:uid="{E67DE495-11FC-474B-B1CA-02865D1DCB27}"/>
    <cellStyle name="titulo 2 2 2 3 3 2" xfId="21480" xr:uid="{76E7B4A4-A750-47DF-A4DF-FE3BC9F75BED}"/>
    <cellStyle name="titulo 2 2 2 3 3 2 2" xfId="21481" xr:uid="{74284C48-1383-4311-B501-FB8392158F74}"/>
    <cellStyle name="titulo 2 2 2 3 3 3" xfId="21482" xr:uid="{BB6EF8B3-B18A-42AE-9E8C-BDBB75192F30}"/>
    <cellStyle name="titulo 2 2 2 3 4" xfId="21483" xr:uid="{BE4187E2-1081-45F8-B33F-0919EF33DE6C}"/>
    <cellStyle name="titulo 2 2 2 4" xfId="21484" xr:uid="{5E2490C8-D0B9-4135-B1BD-CD0CECC0DE8E}"/>
    <cellStyle name="titulo 2 2 2 4 2" xfId="21485" xr:uid="{105DFA4B-3CC6-47E6-A900-BD37973D60E5}"/>
    <cellStyle name="titulo 2 2 2 4 2 2" xfId="21486" xr:uid="{2B2339FB-9849-4F12-9FEE-76F165ADC3AB}"/>
    <cellStyle name="titulo 2 2 2 4 2 2 2" xfId="21487" xr:uid="{9B347AD0-985E-4919-959D-5CCF84DBB5C1}"/>
    <cellStyle name="titulo 2 2 2 4 2 3" xfId="21488" xr:uid="{F88B47C6-BB51-419A-BBE5-1C9012469DA3}"/>
    <cellStyle name="titulo 2 2 2 4 3" xfId="21489" xr:uid="{9F46E75C-B1E6-4A6C-B7C5-BBE9983363E0}"/>
    <cellStyle name="titulo 2 2 2 4 3 2" xfId="21490" xr:uid="{E0B488AE-E31A-4000-917D-53AD0169A903}"/>
    <cellStyle name="titulo 2 2 2 4 3 2 2" xfId="21491" xr:uid="{E66E123F-1A01-42E1-9CAA-593475FDE5DA}"/>
    <cellStyle name="titulo 2 2 2 4 3 3" xfId="21492" xr:uid="{5ABAABE2-AA72-4979-A21F-963755F1EDA2}"/>
    <cellStyle name="titulo 2 2 2 4 4" xfId="21493" xr:uid="{F4501766-5187-4FC0-ABB5-E2E4D2539FF9}"/>
    <cellStyle name="titulo 2 2 2 5" xfId="21494" xr:uid="{D078E066-07EE-4D37-B3C6-0BEA54D52CF3}"/>
    <cellStyle name="titulo 2 2 2 5 2" xfId="21495" xr:uid="{4419828B-D1C1-422B-9EDD-7DB6E49E5847}"/>
    <cellStyle name="titulo 2 2 2 5 2 2" xfId="21496" xr:uid="{90EA2D0A-537A-40DE-AA3D-EC7E0745BD8A}"/>
    <cellStyle name="titulo 2 2 2 5 3" xfId="21497" xr:uid="{CDB41BD9-1948-4879-A3D6-DE4F5AC3AEC0}"/>
    <cellStyle name="titulo 2 2 2 6" xfId="21498" xr:uid="{859EE107-7885-4F58-BE3D-BFE1A4095664}"/>
    <cellStyle name="titulo 2 2 2 6 2" xfId="21499" xr:uid="{326E3319-30D2-44CE-A2F7-EA20045ABE5A}"/>
    <cellStyle name="titulo 2 2 2 6 2 2" xfId="21500" xr:uid="{C1AFE4AB-63F6-41AE-ABA8-E9FC4A03DCB0}"/>
    <cellStyle name="titulo 2 2 2 6 3" xfId="21501" xr:uid="{91B79203-10B1-4FF5-8E9E-CD87C4C5CC98}"/>
    <cellStyle name="titulo 2 2 2 7" xfId="21502" xr:uid="{F1DD5580-F8CE-446F-A260-971C26054351}"/>
    <cellStyle name="titulo 2 2 2 7 2" xfId="21503" xr:uid="{076D5152-7A9D-4627-9A6F-A7502B32B27D}"/>
    <cellStyle name="titulo 2 2 2 8" xfId="21504" xr:uid="{1139D085-EA18-46E3-B67B-1225EBB2B2E5}"/>
    <cellStyle name="titulo 2 2 2 8 2" xfId="21505" xr:uid="{B5FBA40F-9D68-4C0B-A0F9-971432CBAB09}"/>
    <cellStyle name="titulo 2 2 2 9" xfId="21506" xr:uid="{BD60F34A-A744-4E58-9B01-0B6CAE1830BA}"/>
    <cellStyle name="titulo 2 2 3" xfId="21507" xr:uid="{27388A6B-CA9C-4805-9399-E77E3AF07915}"/>
    <cellStyle name="Título 2 2 3" xfId="21508" xr:uid="{79EBE20D-71C7-45A5-8B77-DCB7127A5BCB}"/>
    <cellStyle name="titulo 2 2 3 2" xfId="21509" xr:uid="{77A5C3AF-0574-4B1C-85BC-5F7CEDA411A8}"/>
    <cellStyle name="titulo 2 2 3 2 2" xfId="21510" xr:uid="{C873FAD0-B349-41F9-8808-682F1FFF8EF6}"/>
    <cellStyle name="titulo 2 2 3 2 2 2" xfId="21511" xr:uid="{1FBC63C1-A2F5-41D9-A3C3-40F4805A0DA3}"/>
    <cellStyle name="titulo 2 2 3 2 2 2 2" xfId="21512" xr:uid="{DFA3CD49-1CC5-4477-AEC5-B0EE35D55042}"/>
    <cellStyle name="titulo 2 2 3 2 2 3" xfId="21513" xr:uid="{2FF9F04E-7155-46E0-9D82-4EA8A28575C2}"/>
    <cellStyle name="titulo 2 2 3 2 3" xfId="21514" xr:uid="{9FEB7673-D839-4B06-A79E-E79BEA64826C}"/>
    <cellStyle name="titulo 2 2 3 2 3 2" xfId="21515" xr:uid="{167C20CC-17A3-4E08-BECC-D371B6A356DA}"/>
    <cellStyle name="titulo 2 2 3 2 3 2 2" xfId="21516" xr:uid="{60149CB1-7F37-450D-A72E-154F93469E76}"/>
    <cellStyle name="titulo 2 2 3 2 3 3" xfId="21517" xr:uid="{F02EA632-B3C1-42A7-8B9A-9B0B32273DAA}"/>
    <cellStyle name="titulo 2 2 3 2 4" xfId="21518" xr:uid="{BA386F6C-285A-494E-A2AF-42861F3EEF43}"/>
    <cellStyle name="titulo 2 2 3 3" xfId="21519" xr:uid="{FD823C8B-325B-4DD0-8C42-A5759AF90741}"/>
    <cellStyle name="titulo 2 2 3 3 2" xfId="21520" xr:uid="{78449D68-475A-4DDD-8463-CD0263E69FA8}"/>
    <cellStyle name="titulo 2 2 3 3 2 2" xfId="21521" xr:uid="{DF377A61-9F1D-4FA3-9CC6-6D301D1EC72F}"/>
    <cellStyle name="titulo 2 2 3 3 2 2 2" xfId="21522" xr:uid="{6E6F3E48-FE0F-47C3-9DEC-EA6529184733}"/>
    <cellStyle name="titulo 2 2 3 3 2 3" xfId="21523" xr:uid="{10B7432B-445A-4CF7-A2A8-1CC6A838C9AB}"/>
    <cellStyle name="titulo 2 2 3 3 3" xfId="21524" xr:uid="{8A2103DA-3903-44BE-9470-84EC56D37440}"/>
    <cellStyle name="titulo 2 2 3 3 3 2" xfId="21525" xr:uid="{37FA2BC2-D63B-4B72-A004-63E9C0EDB9F2}"/>
    <cellStyle name="titulo 2 2 3 3 3 2 2" xfId="21526" xr:uid="{E28A4CCB-5BC3-4E4B-88AD-7D5A99AFDF35}"/>
    <cellStyle name="titulo 2 2 3 3 3 3" xfId="21527" xr:uid="{445E8260-8C14-4084-A4F4-B3C96E05FC63}"/>
    <cellStyle name="titulo 2 2 3 3 4" xfId="21528" xr:uid="{0C96E4A2-580A-46A9-9DFF-B330A0E37243}"/>
    <cellStyle name="titulo 2 2 3 4" xfId="21529" xr:uid="{A4E19845-79BA-4360-8754-B2E738E1ED01}"/>
    <cellStyle name="titulo 2 2 3 4 2" xfId="21530" xr:uid="{79081BC0-1A88-4A36-A8B2-28CBDAC58159}"/>
    <cellStyle name="titulo 2 2 3 4 2 2" xfId="21531" xr:uid="{BB49A5B0-3C92-4F0B-B44E-D857C928CFE2}"/>
    <cellStyle name="titulo 2 2 3 4 2 2 2" xfId="21532" xr:uid="{0CC75F0A-49CA-440A-B4EB-9819C51B5761}"/>
    <cellStyle name="titulo 2 2 3 4 2 3" xfId="21533" xr:uid="{A6E77F73-48A9-4847-8AE6-75B2B213658B}"/>
    <cellStyle name="titulo 2 2 3 4 3" xfId="21534" xr:uid="{99F2F943-8C07-437D-8AC0-4D6A947352F4}"/>
    <cellStyle name="titulo 2 2 3 4 3 2" xfId="21535" xr:uid="{7ACA7C70-B258-444D-9105-F1000E81F067}"/>
    <cellStyle name="titulo 2 2 3 4 3 2 2" xfId="21536" xr:uid="{E3AFE623-EB6B-422E-9E7A-E4AED0A1CD74}"/>
    <cellStyle name="titulo 2 2 3 4 3 3" xfId="21537" xr:uid="{AB8C7CF8-01BF-4149-BAE0-2237D1E7E194}"/>
    <cellStyle name="titulo 2 2 3 4 4" xfId="21538" xr:uid="{00A12274-EBB3-4C7F-BCE6-2B3C2FDDE0DA}"/>
    <cellStyle name="titulo 2 2 3 5" xfId="21539" xr:uid="{FB3F2EE8-C7FB-4C77-B284-5E143298E228}"/>
    <cellStyle name="titulo 2 2 3 5 2" xfId="21540" xr:uid="{08DE8FBD-2F23-4870-9CAA-062ECF1A5F5C}"/>
    <cellStyle name="titulo 2 2 3 5 2 2" xfId="21541" xr:uid="{4CC00FB9-E36E-4AFE-A416-3C58EA377629}"/>
    <cellStyle name="titulo 2 2 3 5 3" xfId="21542" xr:uid="{E8D9C1F2-BE48-4E14-A07F-0AE9171BECED}"/>
    <cellStyle name="titulo 2 2 3 6" xfId="21543" xr:uid="{3A9FF89B-FABA-4B70-B582-6FFFAB97A3D0}"/>
    <cellStyle name="titulo 2 2 3 6 2" xfId="21544" xr:uid="{C01B5E46-39F5-4579-A3D7-4AD526B031BB}"/>
    <cellStyle name="titulo 2 2 3 6 2 2" xfId="21545" xr:uid="{37A199B9-C24C-4439-A20D-8EE351E08CA4}"/>
    <cellStyle name="titulo 2 2 3 6 3" xfId="21546" xr:uid="{578A2EA8-BDE1-464A-A732-C2C79A222EA4}"/>
    <cellStyle name="titulo 2 2 3 7" xfId="21547" xr:uid="{7010C773-FA4C-407D-AA9F-78EB7FFB448C}"/>
    <cellStyle name="titulo 2 2 3 7 2" xfId="21548" xr:uid="{8D98F40E-9B91-4323-9B61-45B94099C19F}"/>
    <cellStyle name="titulo 2 2 3 8" xfId="21549" xr:uid="{00315A03-3145-422D-B555-FFD586A12A0F}"/>
    <cellStyle name="titulo 2 2 3 8 2" xfId="21550" xr:uid="{39202BEA-5445-48DA-9124-A036143B2B4A}"/>
    <cellStyle name="titulo 2 2 3 9" xfId="21551" xr:uid="{5268217D-9C6C-4318-AE55-17A9664D673B}"/>
    <cellStyle name="titulo 2 2 4" xfId="21552" xr:uid="{407B06BD-14EB-4DF3-B68D-1762ABE25DD0}"/>
    <cellStyle name="Título 2 2 4" xfId="21553" xr:uid="{E8ECE305-8D86-4AB5-BB7E-2C87BFA4F01F}"/>
    <cellStyle name="titulo 2 2 4 2" xfId="21554" xr:uid="{8B043A37-8101-4E75-8870-E2FB87DC542C}"/>
    <cellStyle name="titulo 2 2 4 2 2" xfId="21555" xr:uid="{5A20600C-1457-48C8-BA4D-8784C19D4315}"/>
    <cellStyle name="titulo 2 2 4 2 2 2" xfId="21556" xr:uid="{9D2DB899-155C-4FA5-995A-2E199472D7F8}"/>
    <cellStyle name="titulo 2 2 4 2 3" xfId="21557" xr:uid="{E300D442-0B99-467A-B0F3-6DF8108EE1C8}"/>
    <cellStyle name="titulo 2 2 4 3" xfId="21558" xr:uid="{7E65D252-10A0-4319-95AB-8A2E66998DBD}"/>
    <cellStyle name="titulo 2 2 4 3 2" xfId="21559" xr:uid="{6608EE6E-998E-4C5D-8CA6-36CF00A1FE0D}"/>
    <cellStyle name="titulo 2 2 4 3 2 2" xfId="21560" xr:uid="{EBC2B520-193B-4A3E-9AEF-F3F50D4AE784}"/>
    <cellStyle name="titulo 2 2 4 3 3" xfId="21561" xr:uid="{69714D89-BE86-422B-92CE-0DB4406C670D}"/>
    <cellStyle name="titulo 2 2 4 4" xfId="21562" xr:uid="{BE142FB0-49B8-47AB-A2E4-6D2C311AA9D1}"/>
    <cellStyle name="titulo 2 2 4 4 2" xfId="21563" xr:uid="{0F5AAF8C-2378-4589-B7F0-C5C7FA3B6B0F}"/>
    <cellStyle name="titulo 2 2 4 5" xfId="21564" xr:uid="{1E4AC85C-E6AC-4726-8EF2-E711B0B09559}"/>
    <cellStyle name="titulo 2 2 4 5 2" xfId="21565" xr:uid="{16E63B01-7E60-442A-BD35-2F9F25E52506}"/>
    <cellStyle name="titulo 2 2 4 6" xfId="21566" xr:uid="{AC5CDCC7-6FAC-44F3-9144-2F55E6C3C879}"/>
    <cellStyle name="titulo 2 2 5" xfId="21567" xr:uid="{5FBA5352-D948-49EB-8D3F-654568495E70}"/>
    <cellStyle name="Título 2 2 5" xfId="21568" xr:uid="{1000BE96-5515-43C6-BDB0-C671F86BD231}"/>
    <cellStyle name="titulo 2 2 5 2" xfId="21569" xr:uid="{BF3D8A66-EFFE-4E3D-9A56-FE474FD548AF}"/>
    <cellStyle name="titulo 2 2 5 2 2" xfId="21570" xr:uid="{C6FB93BF-D013-4E7C-AA6C-D4EFEED64944}"/>
    <cellStyle name="titulo 2 2 5 2 2 2" xfId="21571" xr:uid="{6786ECE9-376A-4953-9FE2-0232283CED08}"/>
    <cellStyle name="titulo 2 2 5 2 3" xfId="21572" xr:uid="{1CAFB063-2ACD-49E9-9479-DD6FED7040E5}"/>
    <cellStyle name="titulo 2 2 5 3" xfId="21573" xr:uid="{05F10E09-4EA0-4592-90F9-0E3DFFBE0EF7}"/>
    <cellStyle name="titulo 2 2 5 3 2" xfId="21574" xr:uid="{D6C8DF34-E9DB-457E-8B2A-E0235EB2DDF4}"/>
    <cellStyle name="titulo 2 2 5 3 2 2" xfId="21575" xr:uid="{18BF5798-3452-4445-AECD-E02F036880DC}"/>
    <cellStyle name="titulo 2 2 5 3 3" xfId="21576" xr:uid="{60E68795-06F4-4269-B220-2AC9986C8ACF}"/>
    <cellStyle name="titulo 2 2 5 4" xfId="21577" xr:uid="{3D3A3DD8-61F1-4986-AD0C-C91304DBC43C}"/>
    <cellStyle name="titulo 2 2 5 4 2" xfId="21578" xr:uid="{6B585BA6-1D10-4055-AEBD-5542F864F7D8}"/>
    <cellStyle name="titulo 2 2 5 5" xfId="21579" xr:uid="{E5037C69-F422-4508-A50E-EA9A29CED1D4}"/>
    <cellStyle name="titulo 2 2 5 5 2" xfId="21580" xr:uid="{5C3AADE7-3FB8-4B65-925C-569B8B2B2AFF}"/>
    <cellStyle name="titulo 2 2 5 6" xfId="21581" xr:uid="{64DE7D8B-EF84-44F8-8062-50C7AF1238CB}"/>
    <cellStyle name="titulo 2 2 6" xfId="21582" xr:uid="{CF3283C1-0F05-4CD6-BCC1-F3D569610852}"/>
    <cellStyle name="Título 2 2 6" xfId="21583" xr:uid="{2C115763-F31C-4110-A60E-6AFF70F620D5}"/>
    <cellStyle name="titulo 2 2 6 2" xfId="21584" xr:uid="{0294B61B-34C8-46F8-B125-FD2619A78BD9}"/>
    <cellStyle name="titulo 2 2 6 2 2" xfId="21585" xr:uid="{DE1F18F6-ED8B-43B6-922E-C5C1170FBDA9}"/>
    <cellStyle name="titulo 2 2 6 2 2 2" xfId="21586" xr:uid="{6D4CBB0B-426A-443A-B2A9-E1AAA89E5A3B}"/>
    <cellStyle name="titulo 2 2 6 2 3" xfId="21587" xr:uid="{F45D0D1A-AF45-4829-B725-1B5550D01D02}"/>
    <cellStyle name="titulo 2 2 6 3" xfId="21588" xr:uid="{D969049E-6C57-4A6C-92FE-E1387D35A8B7}"/>
    <cellStyle name="titulo 2 2 6 3 2" xfId="21589" xr:uid="{A3290CBC-37A2-4997-B469-D8DA5B88EA10}"/>
    <cellStyle name="titulo 2 2 6 3 2 2" xfId="21590" xr:uid="{104AF8F0-B2D1-401D-8F07-07685D59397B}"/>
    <cellStyle name="titulo 2 2 6 3 3" xfId="21591" xr:uid="{49528AE6-5EEC-40E2-AD2B-37525CC6EC34}"/>
    <cellStyle name="titulo 2 2 6 4" xfId="21592" xr:uid="{1C7D7624-00AB-4140-93E1-A8A9A387D6A6}"/>
    <cellStyle name="titulo 2 2 6 4 2" xfId="21593" xr:uid="{E53D34CF-7301-4205-ABE0-41529B5EC676}"/>
    <cellStyle name="titulo 2 2 6 5" xfId="21594" xr:uid="{5FCD5819-0878-4D6E-84FC-3AC5A861812B}"/>
    <cellStyle name="titulo 2 2 6 5 2" xfId="21595" xr:uid="{B1B9A819-64CB-4753-996D-ED6E77650D9A}"/>
    <cellStyle name="titulo 2 2 6 6" xfId="21596" xr:uid="{7F114828-4E6C-4A72-AED1-6D143F62F2C0}"/>
    <cellStyle name="titulo 2 2 7" xfId="21597" xr:uid="{DEDB9D85-B817-48B5-8C3A-DE8348A2242E}"/>
    <cellStyle name="titulo 2 2 7 2" xfId="21598" xr:uid="{AD7DA0D8-8163-46EA-AF8F-329A0286E4D9}"/>
    <cellStyle name="titulo 2 2 7 2 2" xfId="21599" xr:uid="{E69DD4EF-DB11-41C0-A4E4-07937F4DED73}"/>
    <cellStyle name="titulo 2 2 7 3" xfId="21600" xr:uid="{15DB66C1-5B60-4158-ADE7-BDA289ADFFA7}"/>
    <cellStyle name="titulo 2 2 8" xfId="21601" xr:uid="{6CB39D8E-DAF8-4F2B-9E0C-A2B7AF8D91BC}"/>
    <cellStyle name="titulo 2 2 8 2" xfId="21602" xr:uid="{781975A7-3E99-41C1-9A48-DAF80034D5F8}"/>
    <cellStyle name="titulo 2 2 8 2 2" xfId="21603" xr:uid="{C50970C0-8747-414A-B00E-7BB722DEF03A}"/>
    <cellStyle name="titulo 2 2 8 3" xfId="21604" xr:uid="{3D2D4EA5-35B0-4C86-9FA2-6EEAA0D18343}"/>
    <cellStyle name="titulo 2 2 9" xfId="21605" xr:uid="{F7094159-CE0D-489C-859C-8994A7A61379}"/>
    <cellStyle name="titulo 2 2 9 2" xfId="21606" xr:uid="{6582D940-20A0-475F-9E14-2453EC6D248C}"/>
    <cellStyle name="Título 2 2_Plan2" xfId="21607" xr:uid="{03EE1B4E-868D-402E-8909-27140B6EC08C}"/>
    <cellStyle name="titulo 2 3" xfId="21608" xr:uid="{035447A8-C95C-498B-8A73-FAF1AF4F6D98}"/>
    <cellStyle name="Título 2 3" xfId="21609" xr:uid="{106AB8C4-A558-470F-ABCE-98F695DAB326}"/>
    <cellStyle name="titulo 2 3 2" xfId="21610" xr:uid="{426BC1A0-9970-46C9-BDCC-A32D055AB7FA}"/>
    <cellStyle name="Título 2 3 2" xfId="21611" xr:uid="{17246012-9EF6-4CDC-BAB2-0A35B72D1FAC}"/>
    <cellStyle name="titulo 2 3 2 2" xfId="21612" xr:uid="{0EDB9230-7E11-4158-B997-8900294912DA}"/>
    <cellStyle name="titulo 2 3 2 2 2" xfId="21613" xr:uid="{76EA0F10-C5AF-40E1-A127-09EAF96C552E}"/>
    <cellStyle name="titulo 2 3 2 2 2 2" xfId="21614" xr:uid="{6AAC688F-D06D-41A1-BA38-8F6CA434B26D}"/>
    <cellStyle name="titulo 2 3 2 2 3" xfId="21615" xr:uid="{C71F7B0F-AF54-4653-99BA-6D92349C1374}"/>
    <cellStyle name="titulo 2 3 2 3" xfId="21616" xr:uid="{098821CB-C863-458D-BA82-F2597AF5C140}"/>
    <cellStyle name="titulo 2 3 2 3 2" xfId="21617" xr:uid="{9A064692-E8C4-4558-BE75-309D4F2499F9}"/>
    <cellStyle name="titulo 2 3 2 3 2 2" xfId="21618" xr:uid="{E2B9E928-2964-430B-B569-30BEE5AAB4DE}"/>
    <cellStyle name="titulo 2 3 2 3 3" xfId="21619" xr:uid="{F4ABCE0F-7E68-464D-8DE7-E3EB0D96FC43}"/>
    <cellStyle name="titulo 2 3 2 4" xfId="21620" xr:uid="{338FE2E8-6D04-4DB1-A151-84BD37BD381E}"/>
    <cellStyle name="titulo 2 3 2 4 2" xfId="21621" xr:uid="{64FC57B8-A04C-414A-ACEE-A10591B8A01A}"/>
    <cellStyle name="titulo 2 3 2 5" xfId="21622" xr:uid="{8E31A15F-EE93-4247-9B26-8D7E558ABAA2}"/>
    <cellStyle name="titulo 2 3 2 5 2" xfId="21623" xr:uid="{33098906-D900-43AC-8AC0-B2D992A7B52D}"/>
    <cellStyle name="titulo 2 3 2 6" xfId="21624" xr:uid="{D39A99F3-BBD1-4557-BECE-E5E0B05C649C}"/>
    <cellStyle name="titulo 2 3 3" xfId="21625" xr:uid="{5D6A5A58-A30B-4CC5-9E18-37E3E72C4D68}"/>
    <cellStyle name="titulo 2 3 3 2" xfId="21626" xr:uid="{F50054C5-8D31-4E79-B1F0-E5BB26C57629}"/>
    <cellStyle name="titulo 2 3 3 2 2" xfId="21627" xr:uid="{1238274F-52E3-4F07-9E76-1E395752089D}"/>
    <cellStyle name="titulo 2 3 3 2 2 2" xfId="21628" xr:uid="{FB031C49-2285-4EB9-905B-BEDA22D46508}"/>
    <cellStyle name="titulo 2 3 3 2 3" xfId="21629" xr:uid="{47B11769-23D6-4C29-8E8F-E81E9B91F2FF}"/>
    <cellStyle name="titulo 2 3 3 3" xfId="21630" xr:uid="{671DCB1E-2B12-4CD8-98DC-1A94E90F8911}"/>
    <cellStyle name="titulo 2 3 3 3 2" xfId="21631" xr:uid="{ABB25F5F-823E-40C5-BB2F-C1F89641D8BA}"/>
    <cellStyle name="titulo 2 3 3 3 2 2" xfId="21632" xr:uid="{ACAFAEE9-D8A6-4593-B821-534B62E1297A}"/>
    <cellStyle name="titulo 2 3 3 3 3" xfId="21633" xr:uid="{30DA1922-2187-429D-9DC2-F6BAC55431E2}"/>
    <cellStyle name="titulo 2 3 3 4" xfId="21634" xr:uid="{61DCFD31-F032-45E4-936B-0A7427D587D9}"/>
    <cellStyle name="titulo 2 3 4" xfId="21635" xr:uid="{F601203F-2C67-4C7C-AB66-69BD7E0D7E2D}"/>
    <cellStyle name="titulo 2 3 4 2" xfId="21636" xr:uid="{8AD5522D-3CF3-42A0-9346-65404257420D}"/>
    <cellStyle name="titulo 2 3 4 2 2" xfId="21637" xr:uid="{68DCC062-0A8C-4CBF-96F5-47E6387E01EB}"/>
    <cellStyle name="titulo 2 3 4 2 2 2" xfId="21638" xr:uid="{F3E16805-08C7-4FCB-AAFD-6E9B676ADAAA}"/>
    <cellStyle name="titulo 2 3 4 2 3" xfId="21639" xr:uid="{2FACA348-FCFC-4437-9EDD-89EB42DB8AA6}"/>
    <cellStyle name="titulo 2 3 4 3" xfId="21640" xr:uid="{8E5A7B8D-5A36-4A09-8B9B-4B53E439E5CB}"/>
    <cellStyle name="titulo 2 3 4 3 2" xfId="21641" xr:uid="{3018E069-381B-41DE-BF92-896A4E5D237E}"/>
    <cellStyle name="titulo 2 3 4 3 2 2" xfId="21642" xr:uid="{F7B8E669-0A1B-41FF-897C-89AC0BB3B52C}"/>
    <cellStyle name="titulo 2 3 4 3 3" xfId="21643" xr:uid="{A6663D40-E246-4CF9-81F9-8987D697739B}"/>
    <cellStyle name="titulo 2 3 4 4" xfId="21644" xr:uid="{6648D118-C0DE-4875-B5DA-7698A127CAC5}"/>
    <cellStyle name="titulo 2 3 5" xfId="21645" xr:uid="{C7EC0AF3-B3F1-49FE-983E-FDCF64BC48C3}"/>
    <cellStyle name="titulo 2 3 5 2" xfId="21646" xr:uid="{0D158E9C-598F-405D-8DA0-BD32B2677AF5}"/>
    <cellStyle name="titulo 2 3 5 2 2" xfId="21647" xr:uid="{D92DCDE4-D035-41CC-84A1-626E8CCC1EA8}"/>
    <cellStyle name="titulo 2 3 5 3" xfId="21648" xr:uid="{9B712C3A-7C57-4487-A780-C8DB34E54473}"/>
    <cellStyle name="titulo 2 3 6" xfId="21649" xr:uid="{13E50501-71B7-4C62-B1CF-A06AC40F4343}"/>
    <cellStyle name="titulo 2 3 6 2" xfId="21650" xr:uid="{4B9207C0-1CE0-4190-9D82-A63F30F995EF}"/>
    <cellStyle name="titulo 2 3 6 2 2" xfId="21651" xr:uid="{1AB3BE02-3E24-401C-8591-E6DB0D13357E}"/>
    <cellStyle name="titulo 2 3 6 3" xfId="21652" xr:uid="{DBFBE506-BF1E-493F-A0AD-F6811925D540}"/>
    <cellStyle name="titulo 2 3 7" xfId="21653" xr:uid="{4728FE02-5E16-4F16-9849-D122317678C4}"/>
    <cellStyle name="titulo 2 3 7 2" xfId="21654" xr:uid="{D5BE2D49-0EE9-478F-AB81-8CF51B5F3688}"/>
    <cellStyle name="titulo 2 3 8" xfId="21655" xr:uid="{AA8F501A-0664-4E04-9A61-DF48F12B94E2}"/>
    <cellStyle name="titulo 2 3 8 2" xfId="21656" xr:uid="{5040F272-457C-46F0-B4F1-09F4B0673FA7}"/>
    <cellStyle name="titulo 2 3 9" xfId="21657" xr:uid="{73DF4ABB-6EEA-4FA4-8B69-71F6F86DAC85}"/>
    <cellStyle name="titulo 2 4" xfId="21658" xr:uid="{A87F5254-9713-43AE-A7B1-493F20AA8990}"/>
    <cellStyle name="Título 2 4" xfId="21659" xr:uid="{4568CE57-0D15-490B-8840-43093CE576B6}"/>
    <cellStyle name="titulo 2 4 2" xfId="21660" xr:uid="{71A38AB2-F432-43E6-BA1C-14142D6D2F7A}"/>
    <cellStyle name="Título 2 4 2" xfId="21661" xr:uid="{649F1040-0F0A-4F72-98BB-F292637278E2}"/>
    <cellStyle name="titulo 2 4 2 2" xfId="21662" xr:uid="{544CDE5D-42D2-43E4-9E27-771F7E7547E6}"/>
    <cellStyle name="titulo 2 4 2 2 2" xfId="21663" xr:uid="{6B365CBA-9F8F-44C4-91E0-C7D5CDDC9F8C}"/>
    <cellStyle name="titulo 2 4 2 2 2 2" xfId="21664" xr:uid="{D42652EB-0DFB-435A-BC47-2F182439D40B}"/>
    <cellStyle name="titulo 2 4 2 2 3" xfId="21665" xr:uid="{C5C68FCA-D33D-4BAB-B2DC-3534BE0366A0}"/>
    <cellStyle name="titulo 2 4 2 3" xfId="21666" xr:uid="{1AF62870-1DDD-41A0-A37A-B8191B7EB47F}"/>
    <cellStyle name="titulo 2 4 2 3 2" xfId="21667" xr:uid="{F7226690-17F0-45D3-A740-314EB776F657}"/>
    <cellStyle name="titulo 2 4 2 3 2 2" xfId="21668" xr:uid="{85BD0B47-5094-4661-B8DE-3A38EBCAC828}"/>
    <cellStyle name="titulo 2 4 2 3 3" xfId="21669" xr:uid="{323C834C-35BC-4B8B-91BB-D5CC6AA9FFC9}"/>
    <cellStyle name="titulo 2 4 2 4" xfId="21670" xr:uid="{E8B8FFC2-1286-456C-8B33-20F03CD1A130}"/>
    <cellStyle name="titulo 2 4 2 4 2" xfId="21671" xr:uid="{3BA495A2-EFA1-43B3-8AA1-D71FB414D9DD}"/>
    <cellStyle name="titulo 2 4 2 5" xfId="21672" xr:uid="{0389436F-0B5E-4A3A-9A78-E929C425C6B7}"/>
    <cellStyle name="titulo 2 4 2 5 2" xfId="21673" xr:uid="{40DE3E9A-BAB2-45B9-8751-ABD5EE1FEA37}"/>
    <cellStyle name="titulo 2 4 2 6" xfId="21674" xr:uid="{2700C33E-6F3E-4880-8202-A346DA92A72E}"/>
    <cellStyle name="titulo 2 4 3" xfId="21675" xr:uid="{476792BD-D76B-4947-9475-F71CE8573C09}"/>
    <cellStyle name="titulo 2 4 3 2" xfId="21676" xr:uid="{BBF43C2B-284A-444B-9AC7-9FCF13B3F363}"/>
    <cellStyle name="titulo 2 4 3 2 2" xfId="21677" xr:uid="{C09D72C9-8E79-46AA-8992-052158FAB9B2}"/>
    <cellStyle name="titulo 2 4 3 2 2 2" xfId="21678" xr:uid="{B89DD78D-815D-401E-87D5-C2C5B0027BE1}"/>
    <cellStyle name="titulo 2 4 3 2 3" xfId="21679" xr:uid="{83B90269-2D5C-4DB7-B9B5-5D24EAF99530}"/>
    <cellStyle name="titulo 2 4 3 3" xfId="21680" xr:uid="{4CB42C01-7EEF-4CDA-A053-38B32D80A6A9}"/>
    <cellStyle name="titulo 2 4 3 3 2" xfId="21681" xr:uid="{03AB461D-B59C-4E83-AF14-AA4FE1DDD801}"/>
    <cellStyle name="titulo 2 4 3 3 2 2" xfId="21682" xr:uid="{1E12268E-AA09-4F77-A9CE-E29CC7FE1C25}"/>
    <cellStyle name="titulo 2 4 3 3 3" xfId="21683" xr:uid="{3104A019-E695-4872-AC82-F039E9C8634D}"/>
    <cellStyle name="titulo 2 4 3 4" xfId="21684" xr:uid="{1393C9C9-0694-40AA-91AB-1B2079C56D80}"/>
    <cellStyle name="titulo 2 4 4" xfId="21685" xr:uid="{769F39F7-3922-44E5-AC3D-3911E176356D}"/>
    <cellStyle name="titulo 2 4 4 2" xfId="21686" xr:uid="{BFE23EDA-3261-4602-BF0B-A5A6604EDD12}"/>
    <cellStyle name="titulo 2 4 4 2 2" xfId="21687" xr:uid="{7AADA7C8-F404-4102-B6A5-16E99EDEC1FD}"/>
    <cellStyle name="titulo 2 4 4 2 2 2" xfId="21688" xr:uid="{AD299BEF-8866-43E6-8D1D-1D4B9AB10232}"/>
    <cellStyle name="titulo 2 4 4 2 3" xfId="21689" xr:uid="{A4D5958C-43CE-41EF-AF69-5228B98F037F}"/>
    <cellStyle name="titulo 2 4 4 3" xfId="21690" xr:uid="{A082C7CD-733C-4AF7-BA0C-BDAA69EA8BCE}"/>
    <cellStyle name="titulo 2 4 4 3 2" xfId="21691" xr:uid="{49632D11-B023-4F09-B841-50746BC071A2}"/>
    <cellStyle name="titulo 2 4 4 3 2 2" xfId="21692" xr:uid="{5DB443DA-CA7D-42AA-8536-CAAB57094956}"/>
    <cellStyle name="titulo 2 4 4 3 3" xfId="21693" xr:uid="{657D990E-6F28-43BA-A2BC-C973C7E625AF}"/>
    <cellStyle name="titulo 2 4 4 4" xfId="21694" xr:uid="{7E72C81D-345C-40C1-89D8-2118FD14FD93}"/>
    <cellStyle name="titulo 2 4 5" xfId="21695" xr:uid="{54850009-E9ED-415B-A3A4-C8CD5AB98681}"/>
    <cellStyle name="titulo 2 4 5 2" xfId="21696" xr:uid="{4F73E0DB-BF54-4ED1-BC8E-EC913C149E37}"/>
    <cellStyle name="titulo 2 4 5 2 2" xfId="21697" xr:uid="{74D51EF4-7B57-4B93-8662-A37C038EB8F9}"/>
    <cellStyle name="titulo 2 4 5 3" xfId="21698" xr:uid="{DE5F3524-8BB5-439E-95E8-F8E8148D323D}"/>
    <cellStyle name="titulo 2 4 6" xfId="21699" xr:uid="{6F2A1D99-F5CD-41C7-8A40-1AEE3F079223}"/>
    <cellStyle name="titulo 2 4 6 2" xfId="21700" xr:uid="{B33030B6-B129-4BF5-A072-23E8F9A2F2C2}"/>
    <cellStyle name="titulo 2 4 6 2 2" xfId="21701" xr:uid="{7E6D3A03-6258-4455-B6CE-661DB0B33783}"/>
    <cellStyle name="titulo 2 4 6 3" xfId="21702" xr:uid="{EE596CEA-55C6-4B32-9765-D7BE990E7810}"/>
    <cellStyle name="titulo 2 4 7" xfId="21703" xr:uid="{A89531F4-E0A7-4AAF-B6FF-7C82B5224514}"/>
    <cellStyle name="titulo 2 4 7 2" xfId="21704" xr:uid="{8FC64383-A71C-479E-A4B5-DACBC57CB74A}"/>
    <cellStyle name="titulo 2 4 8" xfId="21705" xr:uid="{A2A51682-D07D-4BEF-8CFE-8F3ADC80423B}"/>
    <cellStyle name="titulo 2 4 8 2" xfId="21706" xr:uid="{423AAC66-D7DA-4C4D-8A4D-279E81F3233B}"/>
    <cellStyle name="titulo 2 4 9" xfId="21707" xr:uid="{4C2F245C-D3A9-4B50-8EC8-BFCD3645DA1B}"/>
    <cellStyle name="titulo 2 5" xfId="21708" xr:uid="{D2763D20-8F8C-457C-8041-F4C1B2923F0B}"/>
    <cellStyle name="Título 2 5" xfId="21709" xr:uid="{62CB11BF-A609-4DFF-9C26-6CA19EE4F05E}"/>
    <cellStyle name="titulo 2 5 2" xfId="21710" xr:uid="{8DA77DFE-3E1A-454C-A12F-4DFDB7ACE494}"/>
    <cellStyle name="Título 2 5 2" xfId="21711" xr:uid="{25A9A932-75E8-46A5-B433-E970C8A5644B}"/>
    <cellStyle name="titulo 2 5 2 2" xfId="21712" xr:uid="{F185DC68-C4D1-4FDF-8B8B-A08611EFE8CD}"/>
    <cellStyle name="titulo 2 5 2 2 2" xfId="21713" xr:uid="{C6C03C7B-82D9-4F24-B9CA-F8ED4E866199}"/>
    <cellStyle name="titulo 2 5 2 3" xfId="21714" xr:uid="{D5436CEA-431E-4F0A-95CB-3C0CB58A9ECA}"/>
    <cellStyle name="titulo 2 5 3" xfId="21715" xr:uid="{D7CBF643-212D-4BB6-A976-88D39BD64636}"/>
    <cellStyle name="titulo 2 5 3 2" xfId="21716" xr:uid="{218D136F-27CC-4AEC-AD4F-07FB26673E1E}"/>
    <cellStyle name="titulo 2 5 3 2 2" xfId="21717" xr:uid="{F2306EF8-36E3-49F9-9F43-B89411C95C6B}"/>
    <cellStyle name="titulo 2 5 3 3" xfId="21718" xr:uid="{247BCF17-B43B-4F7A-AE5D-E952FD14E158}"/>
    <cellStyle name="titulo 2 5 4" xfId="21719" xr:uid="{187C387B-8BD0-406F-A13F-2954497FC84F}"/>
    <cellStyle name="titulo 2 5 4 2" xfId="21720" xr:uid="{C5A90BCD-A0B5-4320-B616-4D1568D768A4}"/>
    <cellStyle name="titulo 2 5 5" xfId="21721" xr:uid="{D24F76C4-A182-4F14-9A18-C2B1BE2701EB}"/>
    <cellStyle name="titulo 2 5 5 2" xfId="21722" xr:uid="{FD5FD5B0-7B01-44EB-B35E-503DD0D6B4DB}"/>
    <cellStyle name="titulo 2 5 6" xfId="21723" xr:uid="{053BB4B2-5186-47E6-8B80-9D996927EE2E}"/>
    <cellStyle name="titulo 2 6" xfId="21724" xr:uid="{8F2A2BEC-C3B3-476D-8364-3D56F72879C8}"/>
    <cellStyle name="Título 2 6" xfId="21725" xr:uid="{15884EE6-EB79-4E62-BEAF-8712B1092BA6}"/>
    <cellStyle name="titulo 2 6 2" xfId="21726" xr:uid="{797D87F5-783C-4956-8425-79FDEBE59C67}"/>
    <cellStyle name="Título 2 6 2" xfId="21727" xr:uid="{80FF4671-EB29-46EB-9AEB-3C82443F0E0B}"/>
    <cellStyle name="titulo 2 6 2 2" xfId="21728" xr:uid="{7CB21948-A65B-492A-A316-80EF525D620E}"/>
    <cellStyle name="titulo 2 6 2 2 2" xfId="21729" xr:uid="{C9E5CA02-3113-4C89-B494-084D1CD237B1}"/>
    <cellStyle name="titulo 2 6 2 3" xfId="21730" xr:uid="{A40AD770-FDB8-488A-A458-C28254FBEF76}"/>
    <cellStyle name="titulo 2 6 3" xfId="21731" xr:uid="{DE189923-4953-474E-9922-8FBCE99E75A8}"/>
    <cellStyle name="titulo 2 6 3 2" xfId="21732" xr:uid="{3C31D21B-98B3-4DD5-B0D1-D0930576B0F1}"/>
    <cellStyle name="titulo 2 6 3 2 2" xfId="21733" xr:uid="{BC02B525-049A-4B6D-9756-CE6594E598A3}"/>
    <cellStyle name="titulo 2 6 3 3" xfId="21734" xr:uid="{C8A91AAF-9D92-4953-9829-AD9A9620D746}"/>
    <cellStyle name="titulo 2 6 4" xfId="21735" xr:uid="{64910F6D-B4E9-4E11-8273-192A02FFFB14}"/>
    <cellStyle name="titulo 2 6 4 2" xfId="21736" xr:uid="{608DA146-B25C-4DD4-BB42-8C2776517DC6}"/>
    <cellStyle name="titulo 2 6 5" xfId="21737" xr:uid="{C6875486-CDE2-4016-A782-490E4553BB63}"/>
    <cellStyle name="titulo 2 6 5 2" xfId="21738" xr:uid="{D426C06F-C40D-4007-9589-0BD725DD450F}"/>
    <cellStyle name="titulo 2 6 6" xfId="21739" xr:uid="{824B30A3-688F-420B-B853-352B303F5325}"/>
    <cellStyle name="titulo 2 7" xfId="21740" xr:uid="{2FDC2BAB-650E-45D4-8022-D6DF7A273846}"/>
    <cellStyle name="Título 2 7" xfId="21741" xr:uid="{6B2F36DC-9E32-4168-8958-07B8D606D5D6}"/>
    <cellStyle name="titulo 2 7 2" xfId="21742" xr:uid="{D80572F3-8559-44F9-84E7-E9029810F6F8}"/>
    <cellStyle name="Título 2 7 2" xfId="21743" xr:uid="{BA751A4B-6F2D-4DB6-8A56-A82262FA0448}"/>
    <cellStyle name="titulo 2 7 2 2" xfId="21744" xr:uid="{BEE1613B-6658-4CA3-9484-7EE8C8B8BFAE}"/>
    <cellStyle name="titulo 2 7 2 2 2" xfId="21745" xr:uid="{B09E7972-B7C4-4244-BEB5-8BF67587CC6E}"/>
    <cellStyle name="titulo 2 7 2 3" xfId="21746" xr:uid="{9364B967-3756-46DF-91FB-A1C283980E4D}"/>
    <cellStyle name="titulo 2 7 3" xfId="21747" xr:uid="{40BD7628-ADF9-47C7-85A3-B4C5CCE5C3D3}"/>
    <cellStyle name="titulo 2 7 3 2" xfId="21748" xr:uid="{4E662DFD-FCCD-45B0-9EAC-D9FCE85EAD62}"/>
    <cellStyle name="titulo 2 7 3 2 2" xfId="21749" xr:uid="{0DC7949A-8D56-4505-9E93-C65D218512E0}"/>
    <cellStyle name="titulo 2 7 3 3" xfId="21750" xr:uid="{83D6BFB5-B17D-4F7D-8CF8-C0A5C1AB462B}"/>
    <cellStyle name="titulo 2 7 4" xfId="21751" xr:uid="{E188C72E-4A6C-47E4-A0CD-4A3656064A2B}"/>
    <cellStyle name="titulo 2 7 4 2" xfId="21752" xr:uid="{7D5F9CEC-7021-4623-B67A-653F367DDDFE}"/>
    <cellStyle name="titulo 2 7 5" xfId="21753" xr:uid="{806A20B2-F04A-430E-9936-2472D48E476C}"/>
    <cellStyle name="titulo 2 7 5 2" xfId="21754" xr:uid="{8C44EA07-1296-4E1F-88DA-8B2ACE9A5DDC}"/>
    <cellStyle name="titulo 2 7 6" xfId="21755" xr:uid="{68DA281B-25EE-4CAF-8D78-062E96A2315F}"/>
    <cellStyle name="titulo 2 8" xfId="21756" xr:uid="{D8D0045E-94F1-4C11-B851-83E314907B21}"/>
    <cellStyle name="Título 2 8" xfId="21757" xr:uid="{14B92834-C428-4BFE-A56E-F8DB5A85C82A}"/>
    <cellStyle name="titulo 2 8 2" xfId="21758" xr:uid="{A02BAB12-DD00-46B7-8250-4578539540D8}"/>
    <cellStyle name="titulo 2 8 2 2" xfId="21759" xr:uid="{6F4CD960-C809-4ABF-A03C-857AD22850F5}"/>
    <cellStyle name="titulo 2 8 3" xfId="21760" xr:uid="{406CE358-D909-41BE-B1DF-4A37D4FB3067}"/>
    <cellStyle name="titulo 2 9" xfId="21761" xr:uid="{53809679-8415-49C8-8033-49D7B477980D}"/>
    <cellStyle name="Título 2 9" xfId="21762" xr:uid="{B0D02960-A274-46FA-8582-837584F5AF53}"/>
    <cellStyle name="titulo 2 9 2" xfId="21763" xr:uid="{E1198BDA-A3F5-4F94-9E15-C21C6AE8570A}"/>
    <cellStyle name="titulo 2 9 2 2" xfId="21764" xr:uid="{4815C6D5-CC56-4EB3-90E6-58AF0987AA3C}"/>
    <cellStyle name="titulo 2 9 3" xfId="21765" xr:uid="{7519DCB4-8EBE-4EC4-AD95-C8B828DC0883}"/>
    <cellStyle name="Titulo 3" xfId="21766" xr:uid="{64B0A091-840A-4630-8561-FF2B5F092775}"/>
    <cellStyle name="titulo 3 10" xfId="21767" xr:uid="{96E5FADD-B954-45F4-9A80-81C17F9F9354}"/>
    <cellStyle name="Título 3 10" xfId="21768" xr:uid="{31CE2C18-A98F-46CE-B0F1-780968FD1FE7}"/>
    <cellStyle name="titulo 3 10 2" xfId="21769" xr:uid="{6424DAFC-179E-40EB-9888-641AC803F6FB}"/>
    <cellStyle name="titulo 3 11" xfId="21770" xr:uid="{33AD5446-2B4C-46FD-ABEC-AD2C84BAF40D}"/>
    <cellStyle name="Título 3 11" xfId="21771" xr:uid="{9C3D7ECA-3076-4020-A2F3-EEA029219CB3}"/>
    <cellStyle name="titulo 3 11 2" xfId="21772" xr:uid="{61A67E66-9D8F-4E86-B232-6B1146BFAD2C}"/>
    <cellStyle name="Titulo 3 12" xfId="21773" xr:uid="{EECD3669-4C42-4710-8294-7D6A0F4E2A12}"/>
    <cellStyle name="Título 3 12" xfId="21774" xr:uid="{AB6E779F-1119-4558-B210-73C0967F7C7D}"/>
    <cellStyle name="Titulo 3 13" xfId="21775" xr:uid="{BA66B4A7-FAC9-425A-B9E0-556AC8340A79}"/>
    <cellStyle name="titulo 3 2" xfId="21776" xr:uid="{20639825-3D3A-4296-A806-5B7A04F10795}"/>
    <cellStyle name="Título 3 2" xfId="2059" xr:uid="{023DB78F-CB90-42DD-8906-72B3D5EAA1E5}"/>
    <cellStyle name="titulo 3 2 10" xfId="21777" xr:uid="{1B64BCEB-41B1-4202-8DE1-B0E8586E6A6B}"/>
    <cellStyle name="titulo 3 2 10 2" xfId="21778" xr:uid="{11EDE632-AEC8-4008-A046-7B5B18D73741}"/>
    <cellStyle name="titulo 3 2 11" xfId="21779" xr:uid="{E5EA031E-95C5-4123-B35B-EC315DDE5F30}"/>
    <cellStyle name="titulo 3 2 2" xfId="21780" xr:uid="{9FF328C1-BDCC-42EB-AEF6-DEECC1662D61}"/>
    <cellStyle name="Título 3 2 2" xfId="21781" xr:uid="{B665D2F8-1A31-4AF5-A7FE-64F33FCDBF86}"/>
    <cellStyle name="titulo 3 2 2 2" xfId="21782" xr:uid="{0D2F6548-63A1-4266-A72F-C798B8B465C4}"/>
    <cellStyle name="titulo 3 2 2 2 2" xfId="21783" xr:uid="{34960930-813F-44CE-AAE7-30731176FBD0}"/>
    <cellStyle name="titulo 3 2 2 2 2 2" xfId="21784" xr:uid="{AAE5B8D2-634A-4674-A336-B7EBE756B73F}"/>
    <cellStyle name="titulo 3 2 2 2 2 2 2" xfId="21785" xr:uid="{151CDA7D-E857-4895-9483-2F2FBEFABEC2}"/>
    <cellStyle name="titulo 3 2 2 2 2 3" xfId="21786" xr:uid="{5B130256-73CD-48F6-A50E-51A36FFA9295}"/>
    <cellStyle name="titulo 3 2 2 2 3" xfId="21787" xr:uid="{A310B47D-61C8-464C-B3F0-73084AC829D3}"/>
    <cellStyle name="titulo 3 2 2 2 3 2" xfId="21788" xr:uid="{C6779380-3CC0-4EA8-BCA5-9870EA2BCE5D}"/>
    <cellStyle name="titulo 3 2 2 2 3 2 2" xfId="21789" xr:uid="{63D58C4C-1B42-4110-A181-E57BD93D8369}"/>
    <cellStyle name="titulo 3 2 2 2 3 3" xfId="21790" xr:uid="{897EDCF1-21EC-4FEB-BF19-3E96D736011E}"/>
    <cellStyle name="titulo 3 2 2 2 4" xfId="21791" xr:uid="{789DC4A4-DAE9-49BB-A970-19A194E97575}"/>
    <cellStyle name="titulo 3 2 2 3" xfId="21792" xr:uid="{164F984E-6789-4DC7-891F-4DBB8C82FD3A}"/>
    <cellStyle name="titulo 3 2 2 3 2" xfId="21793" xr:uid="{87DF6C5D-9893-42B9-AD35-49CFCF3E110E}"/>
    <cellStyle name="titulo 3 2 2 3 2 2" xfId="21794" xr:uid="{3057644F-596B-4F52-A62A-FEA5040D5068}"/>
    <cellStyle name="titulo 3 2 2 3 2 2 2" xfId="21795" xr:uid="{52823CDC-F242-4B8D-A54B-AD3EC9B64971}"/>
    <cellStyle name="titulo 3 2 2 3 2 3" xfId="21796" xr:uid="{5B3F2789-5115-44F6-BF40-CC14B78D89A0}"/>
    <cellStyle name="titulo 3 2 2 3 3" xfId="21797" xr:uid="{4BB03A85-C88C-4E22-9C7F-D07AAD43D237}"/>
    <cellStyle name="titulo 3 2 2 3 3 2" xfId="21798" xr:uid="{72B8859C-F2AE-4DDF-8123-8DA109C1802F}"/>
    <cellStyle name="titulo 3 2 2 3 3 2 2" xfId="21799" xr:uid="{8C0C2BFB-C05E-4C3B-ADE5-503BA8C8EEC5}"/>
    <cellStyle name="titulo 3 2 2 3 3 3" xfId="21800" xr:uid="{AF0106CB-774A-4919-B47F-E38207273C9F}"/>
    <cellStyle name="titulo 3 2 2 3 4" xfId="21801" xr:uid="{52C8F058-2419-4C20-AF6F-68A59BBF472D}"/>
    <cellStyle name="titulo 3 2 2 4" xfId="21802" xr:uid="{A619A5E5-14A2-4D1A-B3D3-A674AA25B47D}"/>
    <cellStyle name="titulo 3 2 2 4 2" xfId="21803" xr:uid="{08A24034-2801-45CC-8E65-FD20A7618D85}"/>
    <cellStyle name="titulo 3 2 2 4 2 2" xfId="21804" xr:uid="{9A4BCFCD-5688-45C5-BBE8-66776788A353}"/>
    <cellStyle name="titulo 3 2 2 4 2 2 2" xfId="21805" xr:uid="{D82D4D46-D6D5-4852-8A95-EB9C71853C09}"/>
    <cellStyle name="titulo 3 2 2 4 2 3" xfId="21806" xr:uid="{9C9C7E7B-9771-48BD-889D-B55AAF7D5891}"/>
    <cellStyle name="titulo 3 2 2 4 3" xfId="21807" xr:uid="{C5CEA6D4-7D4B-4BD6-BFDC-5324552A759B}"/>
    <cellStyle name="titulo 3 2 2 4 3 2" xfId="21808" xr:uid="{4194D864-2A15-49C0-B705-0356A64C9AEE}"/>
    <cellStyle name="titulo 3 2 2 4 3 2 2" xfId="21809" xr:uid="{AA4D84B3-1321-45B2-A0B1-983DE2172DA6}"/>
    <cellStyle name="titulo 3 2 2 4 3 3" xfId="21810" xr:uid="{645A8B9A-A691-443C-966E-409EA0D79060}"/>
    <cellStyle name="titulo 3 2 2 4 4" xfId="21811" xr:uid="{0E43940E-0168-4116-A067-C76CDE982782}"/>
    <cellStyle name="titulo 3 2 2 5" xfId="21812" xr:uid="{6E7E1673-B6DD-4EC0-A108-6AAF94558CF7}"/>
    <cellStyle name="titulo 3 2 2 5 2" xfId="21813" xr:uid="{382EC109-AE5C-42A3-9B8E-6426A2620077}"/>
    <cellStyle name="titulo 3 2 2 5 2 2" xfId="21814" xr:uid="{5CD32CDF-2AEF-4786-A4ED-D6397FA56FB9}"/>
    <cellStyle name="titulo 3 2 2 5 3" xfId="21815" xr:uid="{02323D9B-DE43-4146-A9DD-FBF4FD8897D8}"/>
    <cellStyle name="titulo 3 2 2 6" xfId="21816" xr:uid="{7F51779E-7B7D-4E86-9514-1DA4462B132E}"/>
    <cellStyle name="titulo 3 2 2 6 2" xfId="21817" xr:uid="{551ED453-1647-47BD-9D1B-3E65D2237D9E}"/>
    <cellStyle name="titulo 3 2 2 6 2 2" xfId="21818" xr:uid="{3F85A043-F296-4DAC-9069-0BABC3F0163B}"/>
    <cellStyle name="titulo 3 2 2 6 3" xfId="21819" xr:uid="{144A6299-8694-4873-856B-58650EB148CC}"/>
    <cellStyle name="titulo 3 2 2 7" xfId="21820" xr:uid="{D98C1328-A0CD-4651-B5FC-B88D79A42A56}"/>
    <cellStyle name="titulo 3 2 2 7 2" xfId="21821" xr:uid="{905B5954-5988-42ED-A729-35371C04AC20}"/>
    <cellStyle name="titulo 3 2 2 8" xfId="21822" xr:uid="{C5A99C34-B0AE-4526-B84F-BD631EBF5223}"/>
    <cellStyle name="titulo 3 2 2 8 2" xfId="21823" xr:uid="{B43FAEB3-1A60-4159-A9F1-2492B300F2DB}"/>
    <cellStyle name="titulo 3 2 2 9" xfId="21824" xr:uid="{9BE3DC10-7FB3-4C9A-A9D1-14BB15092B4D}"/>
    <cellStyle name="titulo 3 2 3" xfId="21825" xr:uid="{C9EE4C5E-A2E9-4248-B91B-3A4CF59C236C}"/>
    <cellStyle name="Título 3 2 3" xfId="21826" xr:uid="{0DF85FE2-1CBD-4E0A-9286-1C66E52FFF78}"/>
    <cellStyle name="titulo 3 2 3 2" xfId="21827" xr:uid="{75089A29-4FBC-4EEE-BE03-382E6623B750}"/>
    <cellStyle name="titulo 3 2 3 2 2" xfId="21828" xr:uid="{22CF259A-6AA3-4BCA-BFE2-DB0BD8D56402}"/>
    <cellStyle name="titulo 3 2 3 2 2 2" xfId="21829" xr:uid="{0029CCA9-76A8-4ED9-BB60-120C6BEB0532}"/>
    <cellStyle name="titulo 3 2 3 2 2 2 2" xfId="21830" xr:uid="{8C17B501-CA66-49D4-88EE-BF1F40AAEC0C}"/>
    <cellStyle name="titulo 3 2 3 2 2 3" xfId="21831" xr:uid="{8A2AA1B5-DB97-412E-8069-57D2F7FD5957}"/>
    <cellStyle name="titulo 3 2 3 2 3" xfId="21832" xr:uid="{A2D7CAD1-A062-4799-A666-D39B95A9FDC6}"/>
    <cellStyle name="titulo 3 2 3 2 3 2" xfId="21833" xr:uid="{429B66C8-DB00-4183-B30C-B5718B9BDE7D}"/>
    <cellStyle name="titulo 3 2 3 2 3 2 2" xfId="21834" xr:uid="{1124CC27-5335-4EC2-B674-6B363BDA709F}"/>
    <cellStyle name="titulo 3 2 3 2 3 3" xfId="21835" xr:uid="{F1F46F38-8F7B-4257-9004-5BB77831BB8C}"/>
    <cellStyle name="titulo 3 2 3 2 4" xfId="21836" xr:uid="{7DE447B2-9979-445A-81FC-3DFEFB3BB917}"/>
    <cellStyle name="titulo 3 2 3 3" xfId="21837" xr:uid="{6D947F5B-C6F8-4CCF-9040-5BCA59CEC276}"/>
    <cellStyle name="titulo 3 2 3 3 2" xfId="21838" xr:uid="{F4A4F34E-F9E3-4BD1-9982-811B27A0CA0C}"/>
    <cellStyle name="titulo 3 2 3 3 2 2" xfId="21839" xr:uid="{C04954A8-969A-43F4-95D0-06E35310F7C0}"/>
    <cellStyle name="titulo 3 2 3 3 2 2 2" xfId="21840" xr:uid="{68038387-B98F-4541-9111-E710119EEEC3}"/>
    <cellStyle name="titulo 3 2 3 3 2 3" xfId="21841" xr:uid="{BF0CEC46-1877-4979-AE9C-285D215F98D8}"/>
    <cellStyle name="titulo 3 2 3 3 3" xfId="21842" xr:uid="{A0C5CF06-6CB3-4562-BB06-C4A02FD1EB03}"/>
    <cellStyle name="titulo 3 2 3 3 3 2" xfId="21843" xr:uid="{4706B5B1-71C4-456E-B05B-4BD3FA9AD82D}"/>
    <cellStyle name="titulo 3 2 3 3 3 2 2" xfId="21844" xr:uid="{9798FEA9-E553-4FB3-A8C4-D92472E13C99}"/>
    <cellStyle name="titulo 3 2 3 3 3 3" xfId="21845" xr:uid="{FE67D586-01B6-46D5-AD17-00EE9562F2E7}"/>
    <cellStyle name="titulo 3 2 3 3 4" xfId="21846" xr:uid="{56B64FD1-13A0-421B-BC13-A29117FDB066}"/>
    <cellStyle name="titulo 3 2 3 4" xfId="21847" xr:uid="{E10EA3ED-55EA-499D-A4EB-6CAE7FBA6B27}"/>
    <cellStyle name="titulo 3 2 3 4 2" xfId="21848" xr:uid="{B536733E-C68A-470F-A3AA-A69D53F88E38}"/>
    <cellStyle name="titulo 3 2 3 4 2 2" xfId="21849" xr:uid="{972D7C90-C353-4E12-88EE-BCE58BD07FD8}"/>
    <cellStyle name="titulo 3 2 3 4 2 2 2" xfId="21850" xr:uid="{193C9093-F3D8-4DC4-B405-B29F13CFDBCD}"/>
    <cellStyle name="titulo 3 2 3 4 2 3" xfId="21851" xr:uid="{C609503C-1AC5-4FAD-909F-E481FE13583C}"/>
    <cellStyle name="titulo 3 2 3 4 3" xfId="21852" xr:uid="{F0C270A5-D33F-4F06-86EF-3027CEB2F42C}"/>
    <cellStyle name="titulo 3 2 3 4 3 2" xfId="21853" xr:uid="{4B6B9D77-CA83-4A38-9F62-D09924EA4294}"/>
    <cellStyle name="titulo 3 2 3 4 3 2 2" xfId="21854" xr:uid="{3634EFD0-FA45-42AF-8B34-E50EC48EE7B5}"/>
    <cellStyle name="titulo 3 2 3 4 3 3" xfId="21855" xr:uid="{2DE19FF1-0633-4706-93CE-C003A1E6EE1E}"/>
    <cellStyle name="titulo 3 2 3 4 4" xfId="21856" xr:uid="{DFA7BEE5-D770-4686-8B63-9AC056AEE232}"/>
    <cellStyle name="titulo 3 2 3 5" xfId="21857" xr:uid="{23C81521-6803-434C-ABD2-53116F82F51D}"/>
    <cellStyle name="titulo 3 2 3 5 2" xfId="21858" xr:uid="{1DA6F2A7-2273-48B7-9706-52696E03C4CC}"/>
    <cellStyle name="titulo 3 2 3 5 2 2" xfId="21859" xr:uid="{4239F78E-6E94-49FE-8CFA-8850024017F5}"/>
    <cellStyle name="titulo 3 2 3 5 3" xfId="21860" xr:uid="{FFF36350-7485-423A-856D-163BEAF98D25}"/>
    <cellStyle name="titulo 3 2 3 6" xfId="21861" xr:uid="{F30D0995-1433-48A1-AE8C-CFD0410663FF}"/>
    <cellStyle name="titulo 3 2 3 6 2" xfId="21862" xr:uid="{98A1164A-9635-4D61-A7CA-2AAE24ACE6C6}"/>
    <cellStyle name="titulo 3 2 3 6 2 2" xfId="21863" xr:uid="{DE43F92B-FD32-49CD-9BF8-50A4BDCAD392}"/>
    <cellStyle name="titulo 3 2 3 6 3" xfId="21864" xr:uid="{E6F074B2-C0B5-48E0-BCE2-32BD4B9E7B31}"/>
    <cellStyle name="titulo 3 2 3 7" xfId="21865" xr:uid="{D5795057-A1B3-48DC-85B6-FCFB36554331}"/>
    <cellStyle name="titulo 3 2 3 7 2" xfId="21866" xr:uid="{BAA97835-7CF9-445E-91A4-F9C75DF9C109}"/>
    <cellStyle name="titulo 3 2 3 8" xfId="21867" xr:uid="{4B0D4273-C620-4412-A474-2F1AAEAF01EC}"/>
    <cellStyle name="titulo 3 2 3 8 2" xfId="21868" xr:uid="{F685BB68-F6DA-4884-9E3D-D93FDBB40B86}"/>
    <cellStyle name="titulo 3 2 3 9" xfId="21869" xr:uid="{D07CD141-886F-45C9-9586-CF697222538D}"/>
    <cellStyle name="titulo 3 2 4" xfId="21870" xr:uid="{B6197F18-C18A-443B-99C5-41D6F8DA3A8D}"/>
    <cellStyle name="Título 3 2 4" xfId="21871" xr:uid="{92B155B9-9B48-455A-8433-0FF4DDD1E93D}"/>
    <cellStyle name="titulo 3 2 4 2" xfId="21872" xr:uid="{4CF3D88A-0FE7-486E-B7B5-7AB6F28CD322}"/>
    <cellStyle name="titulo 3 2 4 2 2" xfId="21873" xr:uid="{02E35F6D-6A7A-4DAA-AE6F-B55714771BA8}"/>
    <cellStyle name="titulo 3 2 4 2 2 2" xfId="21874" xr:uid="{7F4514C6-54EE-46E2-8278-6A5A90B48194}"/>
    <cellStyle name="titulo 3 2 4 2 3" xfId="21875" xr:uid="{CE735C49-AD64-49ED-AF00-CA48D728A905}"/>
    <cellStyle name="titulo 3 2 4 3" xfId="21876" xr:uid="{EBD4F48B-63AC-4C65-A5DF-DA3A4BD71709}"/>
    <cellStyle name="titulo 3 2 4 3 2" xfId="21877" xr:uid="{A90029D3-1925-47C2-842E-FBF6A390F6B2}"/>
    <cellStyle name="titulo 3 2 4 3 2 2" xfId="21878" xr:uid="{71FA839E-22C4-41B9-8787-0298DA4E8998}"/>
    <cellStyle name="titulo 3 2 4 3 3" xfId="21879" xr:uid="{F93956BA-DDC7-4740-B8C9-E7AB1E19A2F3}"/>
    <cellStyle name="titulo 3 2 4 4" xfId="21880" xr:uid="{53EF7924-6CAA-43CE-B853-558B2B567112}"/>
    <cellStyle name="titulo 3 2 4 4 2" xfId="21881" xr:uid="{DFA11AC7-9710-410C-BC77-EF8D09142CF1}"/>
    <cellStyle name="titulo 3 2 4 5" xfId="21882" xr:uid="{AE03E499-896A-4176-B071-471651577C5E}"/>
    <cellStyle name="titulo 3 2 4 5 2" xfId="21883" xr:uid="{8BAC9D05-ECF0-457F-A711-986915A6ED66}"/>
    <cellStyle name="titulo 3 2 4 6" xfId="21884" xr:uid="{23F7FA19-AC44-4F15-A422-FE3E72E86D30}"/>
    <cellStyle name="titulo 3 2 5" xfId="21885" xr:uid="{AA1CE5F3-3E84-4C58-89A5-D0B874BCD361}"/>
    <cellStyle name="Título 3 2 5" xfId="21886" xr:uid="{FDC6E72A-01CF-483D-B996-4A08A1EA3184}"/>
    <cellStyle name="titulo 3 2 5 2" xfId="21887" xr:uid="{BA54819D-B41D-4FFB-B5A3-9845652106FD}"/>
    <cellStyle name="titulo 3 2 5 2 2" xfId="21888" xr:uid="{E2F82A6E-A73B-4DF1-BB2A-402921F3A9DC}"/>
    <cellStyle name="titulo 3 2 5 2 2 2" xfId="21889" xr:uid="{2C176EB6-72AF-4AA2-ADB1-C12C3BE686B8}"/>
    <cellStyle name="titulo 3 2 5 2 3" xfId="21890" xr:uid="{BA023B63-7A27-41B0-A500-DCED0DFBED79}"/>
    <cellStyle name="titulo 3 2 5 3" xfId="21891" xr:uid="{7DD304D8-5F19-463F-BFA9-DE796BE89351}"/>
    <cellStyle name="titulo 3 2 5 3 2" xfId="21892" xr:uid="{CA21C9B7-F666-45B1-ACD8-C1A7FDB32AB3}"/>
    <cellStyle name="titulo 3 2 5 3 2 2" xfId="21893" xr:uid="{2A597374-93B1-4349-AE08-03F5B794E244}"/>
    <cellStyle name="titulo 3 2 5 3 3" xfId="21894" xr:uid="{7F22FD57-7A35-4CFA-937E-F9F7343D3D27}"/>
    <cellStyle name="titulo 3 2 5 4" xfId="21895" xr:uid="{84F74DBA-609A-4C42-8855-AA3FFE3E4BE7}"/>
    <cellStyle name="titulo 3 2 5 4 2" xfId="21896" xr:uid="{845BB526-C6A4-477C-9B83-C8A60CBB6319}"/>
    <cellStyle name="titulo 3 2 5 5" xfId="21897" xr:uid="{27230A53-614F-4EFB-B625-10E174409D53}"/>
    <cellStyle name="titulo 3 2 5 5 2" xfId="21898" xr:uid="{1BD232B7-5452-47FB-B0D7-57C694A9BE8E}"/>
    <cellStyle name="titulo 3 2 5 6" xfId="21899" xr:uid="{8777B9E5-DBD3-4391-9C7E-F4BE8408A547}"/>
    <cellStyle name="titulo 3 2 6" xfId="21900" xr:uid="{26B65F7A-74EE-4D04-BD59-A8A8E44E27C1}"/>
    <cellStyle name="Título 3 2 6" xfId="21901" xr:uid="{D2AEBFF3-AA1F-47FC-ABB7-57F09D85D675}"/>
    <cellStyle name="titulo 3 2 6 2" xfId="21902" xr:uid="{6EE9FC56-EE94-4F27-9106-B03C25DBE040}"/>
    <cellStyle name="titulo 3 2 6 2 2" xfId="21903" xr:uid="{18A69E53-81C5-4305-A2BA-6DB4A303ADF6}"/>
    <cellStyle name="titulo 3 2 6 2 2 2" xfId="21904" xr:uid="{87760A24-E6F7-4E48-A36B-977AED33B01D}"/>
    <cellStyle name="titulo 3 2 6 2 3" xfId="21905" xr:uid="{A84190FA-6EAB-4736-A107-5836F4784CD5}"/>
    <cellStyle name="titulo 3 2 6 3" xfId="21906" xr:uid="{7D5E1AEE-1BA9-4AE9-B394-5C425383B07E}"/>
    <cellStyle name="titulo 3 2 6 3 2" xfId="21907" xr:uid="{ACB1E66F-3AEB-413E-897E-0B9201871827}"/>
    <cellStyle name="titulo 3 2 6 3 2 2" xfId="21908" xr:uid="{FF3548F1-8F1E-4C18-BF2E-92906D41B95D}"/>
    <cellStyle name="titulo 3 2 6 3 3" xfId="21909" xr:uid="{13160CC0-2BF3-4AED-AA10-EA445D3F04A1}"/>
    <cellStyle name="titulo 3 2 6 4" xfId="21910" xr:uid="{87E83BC8-91D9-40A1-B8AB-0BE8A9D8C5CC}"/>
    <cellStyle name="titulo 3 2 6 4 2" xfId="21911" xr:uid="{FEE019D8-3CF4-4375-9980-DF8CC7950C3A}"/>
    <cellStyle name="titulo 3 2 6 5" xfId="21912" xr:uid="{36C3E875-429B-4BDD-A78C-E928027738A7}"/>
    <cellStyle name="titulo 3 2 6 5 2" xfId="21913" xr:uid="{810A2760-8D8B-4D20-B630-1C67CFFC6C71}"/>
    <cellStyle name="titulo 3 2 6 6" xfId="21914" xr:uid="{C26E2F99-56B6-4F4E-9523-A5526E6E97EE}"/>
    <cellStyle name="titulo 3 2 7" xfId="21915" xr:uid="{AADACD87-B63C-4594-B67B-EFEEC169AC25}"/>
    <cellStyle name="titulo 3 2 7 2" xfId="21916" xr:uid="{B7BFA45F-8D1D-4CA8-A15F-D9CB23CB1762}"/>
    <cellStyle name="titulo 3 2 7 2 2" xfId="21917" xr:uid="{F007C4B7-81DC-4C44-B6E3-E13494C5CF0B}"/>
    <cellStyle name="titulo 3 2 7 3" xfId="21918" xr:uid="{699C7C77-0B3E-45E6-8824-B29A51552E42}"/>
    <cellStyle name="titulo 3 2 8" xfId="21919" xr:uid="{3D7E7FE7-896E-411D-BD5A-3BFE0FDF9A61}"/>
    <cellStyle name="titulo 3 2 8 2" xfId="21920" xr:uid="{0727F2F3-89F3-4D5C-BF03-872FA191CC87}"/>
    <cellStyle name="titulo 3 2 8 2 2" xfId="21921" xr:uid="{EDFD4735-7E7D-46FA-9FE5-121F44897855}"/>
    <cellStyle name="titulo 3 2 8 3" xfId="21922" xr:uid="{3A8A4A3F-6EB7-46B1-926E-20B63D71F025}"/>
    <cellStyle name="titulo 3 2 9" xfId="21923" xr:uid="{9A75DD64-A2EE-4D8E-8940-8904A0EEEABD}"/>
    <cellStyle name="titulo 3 2 9 2" xfId="21924" xr:uid="{57A3CD15-6799-48FD-80D4-D23E5A9E5EB6}"/>
    <cellStyle name="Título 3 2_Plan2" xfId="21925" xr:uid="{671C4EB4-88CB-475E-9791-5700448D7AB4}"/>
    <cellStyle name="titulo 3 3" xfId="21926" xr:uid="{9CC9F068-346A-4FB5-A584-3B2D64512862}"/>
    <cellStyle name="Título 3 3" xfId="21927" xr:uid="{046CC52A-7830-44E2-9B52-B3A8F2B6F2AD}"/>
    <cellStyle name="titulo 3 3 2" xfId="21928" xr:uid="{ABC2A00E-2A7E-4D9D-B100-57311F1F811D}"/>
    <cellStyle name="Título 3 3 2" xfId="21929" xr:uid="{F62792E0-CD30-4D3C-A9CB-488A4752DD60}"/>
    <cellStyle name="titulo 3 3 2 2" xfId="21930" xr:uid="{E8983DEB-E3F1-434C-A2D4-910B7BC0446F}"/>
    <cellStyle name="titulo 3 3 2 2 2" xfId="21931" xr:uid="{9426ECBE-2028-4FE1-B629-9774D7AE4DA9}"/>
    <cellStyle name="titulo 3 3 2 2 2 2" xfId="21932" xr:uid="{5FA75C7B-2B37-4468-812A-1080D7F988D6}"/>
    <cellStyle name="titulo 3 3 2 2 3" xfId="21933" xr:uid="{B51687D7-EAE2-467B-B7B3-F18CA1D1C017}"/>
    <cellStyle name="titulo 3 3 2 3" xfId="21934" xr:uid="{521DD712-BCFA-42BC-B06D-5AD65CC0B014}"/>
    <cellStyle name="titulo 3 3 2 3 2" xfId="21935" xr:uid="{5A654795-E268-4DE0-AC2C-E5F69F8B5B8C}"/>
    <cellStyle name="titulo 3 3 2 3 2 2" xfId="21936" xr:uid="{EEDA4BA7-356C-4590-88DB-19B9D248AB08}"/>
    <cellStyle name="titulo 3 3 2 3 3" xfId="21937" xr:uid="{2330349C-A3D3-46D2-A2E7-9610D82DDDC1}"/>
    <cellStyle name="titulo 3 3 2 4" xfId="21938" xr:uid="{859235E9-B68A-4C2D-9088-3A9F83372C41}"/>
    <cellStyle name="titulo 3 3 2 4 2" xfId="21939" xr:uid="{3366E44A-29CD-4B4A-AA57-2E8A0045EDF5}"/>
    <cellStyle name="titulo 3 3 2 5" xfId="21940" xr:uid="{18D07B81-903D-49C5-B964-5B68242D46DD}"/>
    <cellStyle name="titulo 3 3 2 5 2" xfId="21941" xr:uid="{4F311418-521F-4A6B-98A7-9EE628EBF38F}"/>
    <cellStyle name="titulo 3 3 2 6" xfId="21942" xr:uid="{13DCFC01-654A-40DF-A3BF-354CEC3932B5}"/>
    <cellStyle name="titulo 3 3 3" xfId="21943" xr:uid="{D12DEEB0-8334-4028-9EDF-2CE8CAB87F5A}"/>
    <cellStyle name="titulo 3 3 3 2" xfId="21944" xr:uid="{970EBD66-52B9-47D4-BFA0-535D951AC0E5}"/>
    <cellStyle name="titulo 3 3 3 2 2" xfId="21945" xr:uid="{6E09F0A7-B21F-4454-9A15-57D5A86CA349}"/>
    <cellStyle name="titulo 3 3 3 2 2 2" xfId="21946" xr:uid="{A20B6472-53A8-40AE-8450-57DCEF4BE1F7}"/>
    <cellStyle name="titulo 3 3 3 2 3" xfId="21947" xr:uid="{1FC7A9BC-0986-4FD9-8803-D36FA9F6F429}"/>
    <cellStyle name="titulo 3 3 3 3" xfId="21948" xr:uid="{14E20E19-B236-4123-AF4E-291ED3E8F802}"/>
    <cellStyle name="titulo 3 3 3 3 2" xfId="21949" xr:uid="{EDACE997-4B36-4A4B-A63A-CAB51CE807D7}"/>
    <cellStyle name="titulo 3 3 3 3 2 2" xfId="21950" xr:uid="{EA28ADE7-F69F-4A10-97F3-D641797363AC}"/>
    <cellStyle name="titulo 3 3 3 3 3" xfId="21951" xr:uid="{375FC8BF-7A98-402B-89E7-2C4407F608D5}"/>
    <cellStyle name="titulo 3 3 3 4" xfId="21952" xr:uid="{E6314FF3-F4F1-4355-A05F-5BE43B98D331}"/>
    <cellStyle name="titulo 3 3 4" xfId="21953" xr:uid="{ECA8DD3E-D56B-4683-A5F9-35B55694BAD8}"/>
    <cellStyle name="titulo 3 3 4 2" xfId="21954" xr:uid="{F424585E-279E-4673-BDC0-3A00270FD5E7}"/>
    <cellStyle name="titulo 3 3 4 2 2" xfId="21955" xr:uid="{5E5BC4A5-4EC3-4C59-81DB-679FD4E9F067}"/>
    <cellStyle name="titulo 3 3 4 2 2 2" xfId="21956" xr:uid="{E454AD42-CBED-4021-AAB3-F25A9506C884}"/>
    <cellStyle name="titulo 3 3 4 2 3" xfId="21957" xr:uid="{7BAB362E-E318-4372-B487-196D17B5126E}"/>
    <cellStyle name="titulo 3 3 4 3" xfId="21958" xr:uid="{149EFCA3-A4CC-4C28-BFC5-EA792327358A}"/>
    <cellStyle name="titulo 3 3 4 3 2" xfId="21959" xr:uid="{CED778D2-BD3C-469E-B17A-B5AA17A0DB72}"/>
    <cellStyle name="titulo 3 3 4 3 2 2" xfId="21960" xr:uid="{6603C6CF-1F79-4921-BB22-648198C3A1B9}"/>
    <cellStyle name="titulo 3 3 4 3 3" xfId="21961" xr:uid="{6B4249DE-9B71-4B54-A8C5-BB25A94BD643}"/>
    <cellStyle name="titulo 3 3 4 4" xfId="21962" xr:uid="{A6DF2238-75F0-4955-A8F1-DF67EC5936DB}"/>
    <cellStyle name="titulo 3 3 5" xfId="21963" xr:uid="{F0508929-6400-4E0D-8DC5-0133A906A4EF}"/>
    <cellStyle name="titulo 3 3 5 2" xfId="21964" xr:uid="{BFF84492-0C47-4411-B68F-80CC14D5D203}"/>
    <cellStyle name="titulo 3 3 5 2 2" xfId="21965" xr:uid="{42589F95-C344-4924-8060-AEF1E14B76F9}"/>
    <cellStyle name="titulo 3 3 5 3" xfId="21966" xr:uid="{9F9AD558-7F38-400C-9A08-F78B9343C5B2}"/>
    <cellStyle name="titulo 3 3 6" xfId="21967" xr:uid="{06E94233-729F-4B3D-9AFB-F4768D54D99C}"/>
    <cellStyle name="titulo 3 3 6 2" xfId="21968" xr:uid="{C9A395FC-2151-46C3-9DF7-28045020B43E}"/>
    <cellStyle name="titulo 3 3 6 2 2" xfId="21969" xr:uid="{9914D6AB-EE25-43B5-A827-641C93DD9E00}"/>
    <cellStyle name="titulo 3 3 6 3" xfId="21970" xr:uid="{FE8A4E45-9B18-426E-B902-10EEC3BD5B1D}"/>
    <cellStyle name="titulo 3 3 7" xfId="21971" xr:uid="{15C535C8-E88A-4EDC-8AA7-072C342B2585}"/>
    <cellStyle name="titulo 3 3 7 2" xfId="21972" xr:uid="{01A8C3BA-D304-4294-8E7F-BE5FBBB0BEDB}"/>
    <cellStyle name="titulo 3 3 8" xfId="21973" xr:uid="{ABE39964-D18D-45AA-9329-7302A3534C20}"/>
    <cellStyle name="titulo 3 3 8 2" xfId="21974" xr:uid="{7BCC1ED3-14D3-4A2A-A528-CB322CF189C1}"/>
    <cellStyle name="titulo 3 3 9" xfId="21975" xr:uid="{CB1DFD33-BF69-4241-93CE-F34224DFECF6}"/>
    <cellStyle name="titulo 3 4" xfId="21976" xr:uid="{23DB5508-5145-4220-92D4-E3569F30546C}"/>
    <cellStyle name="Título 3 4" xfId="21977" xr:uid="{43194DAE-364D-4AD5-9134-B1C3573B3079}"/>
    <cellStyle name="titulo 3 4 2" xfId="21978" xr:uid="{5BEF6BE8-8E9A-4A73-8988-EB034A933DB6}"/>
    <cellStyle name="Título 3 4 2" xfId="21979" xr:uid="{66468820-1696-498F-9507-FF1F0E440C38}"/>
    <cellStyle name="titulo 3 4 2 2" xfId="21980" xr:uid="{6782D1F2-3BB4-472F-86A6-FCD434DD7123}"/>
    <cellStyle name="titulo 3 4 2 2 2" xfId="21981" xr:uid="{2F175F76-6A4B-4383-A2DF-0BBCCE610FB7}"/>
    <cellStyle name="titulo 3 4 2 2 2 2" xfId="21982" xr:uid="{427945A8-9248-4ADA-B2C4-FFB1B514D898}"/>
    <cellStyle name="titulo 3 4 2 2 3" xfId="21983" xr:uid="{C82FCD70-60F1-4DEC-82C8-8566A88B1E8F}"/>
    <cellStyle name="titulo 3 4 2 3" xfId="21984" xr:uid="{5B44D72F-3993-44BF-AB8A-62586D99EB23}"/>
    <cellStyle name="titulo 3 4 2 3 2" xfId="21985" xr:uid="{0E0338C1-28A5-4136-8AEA-7CE2EDBDE2D3}"/>
    <cellStyle name="titulo 3 4 2 3 2 2" xfId="21986" xr:uid="{D91E7560-3928-47A4-A958-941BE4D6CBEE}"/>
    <cellStyle name="titulo 3 4 2 3 3" xfId="21987" xr:uid="{92C17F58-6C5D-4AD8-9F62-26F18DA8D6EB}"/>
    <cellStyle name="titulo 3 4 2 4" xfId="21988" xr:uid="{A6AA690C-E910-46FD-B33D-8122206201C0}"/>
    <cellStyle name="titulo 3 4 2 4 2" xfId="21989" xr:uid="{A64C6F18-8043-4F12-BFF5-DD0089631ED5}"/>
    <cellStyle name="titulo 3 4 2 5" xfId="21990" xr:uid="{D3998AA0-070B-4A12-B48A-94F049165081}"/>
    <cellStyle name="titulo 3 4 2 5 2" xfId="21991" xr:uid="{D951DE77-8626-4853-8803-CC73724E6A20}"/>
    <cellStyle name="titulo 3 4 2 6" xfId="21992" xr:uid="{DA50356B-4C4A-4025-98B8-0DF6226A9979}"/>
    <cellStyle name="titulo 3 4 3" xfId="21993" xr:uid="{34E7C042-DA4A-4E62-A735-F5AC589128D2}"/>
    <cellStyle name="titulo 3 4 3 2" xfId="21994" xr:uid="{194EADD6-7C17-4D6F-B8AF-61E15B99FF42}"/>
    <cellStyle name="titulo 3 4 3 2 2" xfId="21995" xr:uid="{3F459A50-770A-40CD-8812-CA32445D90AB}"/>
    <cellStyle name="titulo 3 4 3 2 2 2" xfId="21996" xr:uid="{6BF0C502-C222-473F-866B-E877A925DD50}"/>
    <cellStyle name="titulo 3 4 3 2 3" xfId="21997" xr:uid="{FBE89CBB-6D33-4BFB-B4C0-3A1FB3B7E563}"/>
    <cellStyle name="titulo 3 4 3 3" xfId="21998" xr:uid="{B8E71566-4202-4150-8A13-0C785C21FFE1}"/>
    <cellStyle name="titulo 3 4 3 3 2" xfId="21999" xr:uid="{8E3B9093-B165-45F4-B9E6-220F874E9E6E}"/>
    <cellStyle name="titulo 3 4 3 3 2 2" xfId="22000" xr:uid="{BB1AB696-006A-4E06-A840-151CF0D8DBCB}"/>
    <cellStyle name="titulo 3 4 3 3 3" xfId="22001" xr:uid="{6ED79886-5E02-4A90-A902-E42C6DBD195C}"/>
    <cellStyle name="titulo 3 4 3 4" xfId="22002" xr:uid="{E75DE944-64F4-4582-BD3B-F6AF6F8F77B1}"/>
    <cellStyle name="titulo 3 4 4" xfId="22003" xr:uid="{5696B573-BA84-47A2-96E4-EC1FBC294BFA}"/>
    <cellStyle name="titulo 3 4 4 2" xfId="22004" xr:uid="{B2250211-00BE-4F3E-B8CC-EAB5EAD53C25}"/>
    <cellStyle name="titulo 3 4 4 2 2" xfId="22005" xr:uid="{305F2D65-14FF-4A88-A162-3F711C6B935F}"/>
    <cellStyle name="titulo 3 4 4 2 2 2" xfId="22006" xr:uid="{9BC52915-F0D4-4D9D-8DC1-4C4D28B1A60F}"/>
    <cellStyle name="titulo 3 4 4 2 3" xfId="22007" xr:uid="{FB14923C-A217-40B3-B804-E0190ACDD275}"/>
    <cellStyle name="titulo 3 4 4 3" xfId="22008" xr:uid="{E5D6D9F8-9821-446B-A5F8-F7DBEFD58A24}"/>
    <cellStyle name="titulo 3 4 4 3 2" xfId="22009" xr:uid="{34113376-BED0-4D97-A395-56429982800F}"/>
    <cellStyle name="titulo 3 4 4 3 2 2" xfId="22010" xr:uid="{7405F104-207A-49FC-A745-CE10A5DCBE1D}"/>
    <cellStyle name="titulo 3 4 4 3 3" xfId="22011" xr:uid="{116D144A-CB1E-4B8F-A620-40C077E69BB2}"/>
    <cellStyle name="titulo 3 4 4 4" xfId="22012" xr:uid="{59089DC7-2330-4F16-9915-B7992C3447D7}"/>
    <cellStyle name="titulo 3 4 5" xfId="22013" xr:uid="{8DF9064A-25E7-431A-8DE7-EBF7894C664B}"/>
    <cellStyle name="titulo 3 4 5 2" xfId="22014" xr:uid="{8F2F2617-ECBC-45B4-A97E-814798CCD219}"/>
    <cellStyle name="titulo 3 4 5 2 2" xfId="22015" xr:uid="{D8E972A9-26A5-4851-B747-2DAA564025F5}"/>
    <cellStyle name="titulo 3 4 5 3" xfId="22016" xr:uid="{A4597A73-AA7A-47E3-B4A0-BEBA0A787B61}"/>
    <cellStyle name="titulo 3 4 6" xfId="22017" xr:uid="{2A1AE295-4213-483E-A3A2-891FE66D033A}"/>
    <cellStyle name="titulo 3 4 6 2" xfId="22018" xr:uid="{377EB0DF-B2FC-4C06-90A3-44FB8784B6EA}"/>
    <cellStyle name="titulo 3 4 6 2 2" xfId="22019" xr:uid="{0CEA9308-09A2-462F-9DB0-9D8E468DEF90}"/>
    <cellStyle name="titulo 3 4 6 3" xfId="22020" xr:uid="{F260D7FB-3209-4C4A-9C95-59FE8DE9C130}"/>
    <cellStyle name="titulo 3 4 7" xfId="22021" xr:uid="{4BD24EA4-2890-4B39-A2CE-BA5DA1F89E65}"/>
    <cellStyle name="titulo 3 4 7 2" xfId="22022" xr:uid="{C76BA688-4DD2-4E8E-B3F5-8832F3EA9BF3}"/>
    <cellStyle name="titulo 3 4 8" xfId="22023" xr:uid="{76B7B59A-1FB6-4F01-8C16-CAABDC9B922D}"/>
    <cellStyle name="titulo 3 4 8 2" xfId="22024" xr:uid="{64C66864-EB31-4265-A9A2-FC36C1B692E5}"/>
    <cellStyle name="titulo 3 4 9" xfId="22025" xr:uid="{6BC0E9E4-F6B0-44EF-9C9E-27FA3C0EB6EB}"/>
    <cellStyle name="titulo 3 5" xfId="22026" xr:uid="{5C82B455-51A8-4BDC-AE5C-C69F9DD04620}"/>
    <cellStyle name="Título 3 5" xfId="22027" xr:uid="{9D4FA667-F15A-46BC-BF82-78699DAC3493}"/>
    <cellStyle name="titulo 3 5 2" xfId="22028" xr:uid="{F354F55A-1F39-46B8-93EE-EB2AA3373077}"/>
    <cellStyle name="Título 3 5 2" xfId="22029" xr:uid="{52B1128B-92F8-4AF7-B886-8C1639A060AB}"/>
    <cellStyle name="titulo 3 5 2 2" xfId="22030" xr:uid="{95C3E0EC-1D6D-40F5-B729-62F511588BD1}"/>
    <cellStyle name="titulo 3 5 2 2 2" xfId="22031" xr:uid="{A88EBC07-AE52-44D3-A9F0-862F84CF8EF6}"/>
    <cellStyle name="titulo 3 5 2 3" xfId="22032" xr:uid="{5B280BCF-FF03-4C63-9620-2778BBBC1BAA}"/>
    <cellStyle name="titulo 3 5 3" xfId="22033" xr:uid="{D0E13079-DD5D-47CA-931A-5A007D825E07}"/>
    <cellStyle name="titulo 3 5 3 2" xfId="22034" xr:uid="{AF3B3034-85B3-4167-B7F1-2B206F677028}"/>
    <cellStyle name="titulo 3 5 3 2 2" xfId="22035" xr:uid="{C91FDC28-DB94-46F3-ABD3-B467677AC1F4}"/>
    <cellStyle name="titulo 3 5 3 3" xfId="22036" xr:uid="{681E8ECC-B9ED-4EE9-931C-7936B4550C30}"/>
    <cellStyle name="titulo 3 5 4" xfId="22037" xr:uid="{3A3E3E8B-3C44-4A2D-8864-5A00AC060885}"/>
    <cellStyle name="titulo 3 5 4 2" xfId="22038" xr:uid="{928D9619-8DAD-4F0D-947E-C2FAE98E052C}"/>
    <cellStyle name="titulo 3 5 5" xfId="22039" xr:uid="{666BB068-B1BD-4364-86F4-211B3AEBDE84}"/>
    <cellStyle name="titulo 3 5 5 2" xfId="22040" xr:uid="{C9BEC7D0-9226-4599-AB25-227B5D4C733C}"/>
    <cellStyle name="titulo 3 5 6" xfId="22041" xr:uid="{F06E2259-6945-44D5-8F11-D3322B0CF0F2}"/>
    <cellStyle name="titulo 3 6" xfId="22042" xr:uid="{441EE447-6D28-4238-B492-65E35D1BB183}"/>
    <cellStyle name="Título 3 6" xfId="22043" xr:uid="{C8F9E681-49F5-4F25-B810-C9FFD3F86020}"/>
    <cellStyle name="titulo 3 6 2" xfId="22044" xr:uid="{F9A77986-8A57-418F-9FE2-E51DA4D121BE}"/>
    <cellStyle name="Título 3 6 2" xfId="22045" xr:uid="{3632B6B6-332D-4B49-8534-4EEF352438B4}"/>
    <cellStyle name="titulo 3 6 2 2" xfId="22046" xr:uid="{22D2790F-72EE-486B-82DD-2E6CEBA1CC7B}"/>
    <cellStyle name="titulo 3 6 2 2 2" xfId="22047" xr:uid="{AD122002-71A2-4222-9B44-6CDAE7123A6C}"/>
    <cellStyle name="titulo 3 6 2 3" xfId="22048" xr:uid="{2086B49D-6314-43C3-B464-32DD39444631}"/>
    <cellStyle name="titulo 3 6 3" xfId="22049" xr:uid="{5BE84DCC-673D-4312-A41F-3D27B72E9ACF}"/>
    <cellStyle name="titulo 3 6 3 2" xfId="22050" xr:uid="{CB1AD1C2-35D1-45A3-96E6-08540E03BAEF}"/>
    <cellStyle name="titulo 3 6 3 2 2" xfId="22051" xr:uid="{B6FE3688-D2CD-46A7-AE5F-4D19C68E1BF5}"/>
    <cellStyle name="titulo 3 6 3 3" xfId="22052" xr:uid="{058E535B-B5E2-4E31-8497-7C3D1B2E679C}"/>
    <cellStyle name="titulo 3 6 4" xfId="22053" xr:uid="{F48562D4-5C92-4A9D-A84B-5D47AA3350D3}"/>
    <cellStyle name="titulo 3 6 4 2" xfId="22054" xr:uid="{027F20DE-13F2-4259-8DFE-A3F1054A558F}"/>
    <cellStyle name="titulo 3 6 5" xfId="22055" xr:uid="{2FA39BF9-4272-4EFC-8154-F7BF275EF50B}"/>
    <cellStyle name="titulo 3 6 5 2" xfId="22056" xr:uid="{3A72AC81-1E96-4E12-9385-D80DD2EFD456}"/>
    <cellStyle name="titulo 3 6 6" xfId="22057" xr:uid="{74F56867-CCD4-41AD-A913-8532BD7AACD9}"/>
    <cellStyle name="titulo 3 7" xfId="22058" xr:uid="{2D458EF7-CD2D-4337-BBC5-B0A539159911}"/>
    <cellStyle name="Título 3 7" xfId="22059" xr:uid="{A5EA90D4-26B5-4E18-8ADF-28940B9726B9}"/>
    <cellStyle name="titulo 3 7 2" xfId="22060" xr:uid="{4A83387A-0348-4618-AF8E-44D5220AC028}"/>
    <cellStyle name="Título 3 7 2" xfId="22061" xr:uid="{465EC1A0-E66F-452B-8111-547BD6E1ECCE}"/>
    <cellStyle name="titulo 3 7 2 2" xfId="22062" xr:uid="{C1A57C12-3628-4EAE-B97E-C48780BED265}"/>
    <cellStyle name="titulo 3 7 2 2 2" xfId="22063" xr:uid="{5A7899E2-2413-48E5-BCAF-1AFBC92E08C7}"/>
    <cellStyle name="titulo 3 7 2 3" xfId="22064" xr:uid="{8F1001A4-BD75-4009-9DD5-4D288C5EDD6A}"/>
    <cellStyle name="titulo 3 7 3" xfId="22065" xr:uid="{D354808D-E9B9-481F-9B80-EBA1831458DC}"/>
    <cellStyle name="titulo 3 7 3 2" xfId="22066" xr:uid="{EAA64603-6E47-48C4-B6D3-5C7D620FB6BA}"/>
    <cellStyle name="titulo 3 7 3 2 2" xfId="22067" xr:uid="{6AD7F347-E967-4387-AD43-485E3601BF25}"/>
    <cellStyle name="titulo 3 7 3 3" xfId="22068" xr:uid="{781C7F27-DC90-4626-859A-8E976BC6F914}"/>
    <cellStyle name="titulo 3 7 4" xfId="22069" xr:uid="{24B96FFE-08D0-4113-A9E2-122151CDC7CC}"/>
    <cellStyle name="titulo 3 7 4 2" xfId="22070" xr:uid="{7E8590C3-A353-476D-A419-D33E8F71F488}"/>
    <cellStyle name="titulo 3 7 5" xfId="22071" xr:uid="{F0EDC932-999D-4F89-B303-CFDC1860A456}"/>
    <cellStyle name="titulo 3 7 5 2" xfId="22072" xr:uid="{41AD647E-C7CB-4069-AD30-FACD72FC59E0}"/>
    <cellStyle name="titulo 3 7 6" xfId="22073" xr:uid="{AC410378-18B6-49F8-8048-848A86901998}"/>
    <cellStyle name="titulo 3 8" xfId="22074" xr:uid="{88D40C8C-4D51-4431-A7FC-2EE3649D8D9A}"/>
    <cellStyle name="Título 3 8" xfId="22075" xr:uid="{34BD96CB-A7E9-400C-9473-EAE1B71F5C4F}"/>
    <cellStyle name="titulo 3 8 2" xfId="22076" xr:uid="{3B87DE61-7616-49B7-BF90-6D2DFDC32D75}"/>
    <cellStyle name="titulo 3 8 2 2" xfId="22077" xr:uid="{E482AA45-438C-4E48-B471-A1A7A10C811F}"/>
    <cellStyle name="titulo 3 8 3" xfId="22078" xr:uid="{BBD35F32-D280-4163-99F4-00F45630BAA0}"/>
    <cellStyle name="titulo 3 9" xfId="22079" xr:uid="{FD72D830-2773-421A-BCE2-8B86B1156D81}"/>
    <cellStyle name="Título 3 9" xfId="22080" xr:uid="{A9F1A79B-F19E-44D7-AF5A-38672D387577}"/>
    <cellStyle name="titulo 3 9 2" xfId="22081" xr:uid="{D486909D-E3DD-4AF3-870E-ABB080647FEF}"/>
    <cellStyle name="titulo 3 9 2 2" xfId="22082" xr:uid="{07B606E4-E019-4147-8554-68839B4F8CA4}"/>
    <cellStyle name="titulo 3 9 3" xfId="22083" xr:uid="{2A8DA76A-67AF-4939-9A2C-E22643F53F4F}"/>
    <cellStyle name="Titulo 4" xfId="22084" xr:uid="{810CCFA5-995F-46C9-8154-857E585640C4}"/>
    <cellStyle name="titulo 4 10" xfId="22085" xr:uid="{7C3DC5E9-26B4-4FBC-98BC-FEC16E4CA0F7}"/>
    <cellStyle name="Título 4 10" xfId="22086" xr:uid="{E4A73820-DA53-4D50-82C6-24F8DA14A457}"/>
    <cellStyle name="titulo 4 10 2" xfId="22087" xr:uid="{8DC05364-AA33-4352-BC96-5844D2BD1115}"/>
    <cellStyle name="Titulo 4 11" xfId="22088" xr:uid="{E9D0DCE6-D097-48F5-A6D5-34FC9C680C02}"/>
    <cellStyle name="Título 4 11" xfId="22089" xr:uid="{EBB275B8-D39A-43B2-9469-9DCAD2BBDD80}"/>
    <cellStyle name="Titulo 4 12" xfId="22090" xr:uid="{DAFED439-419A-4780-81E8-8209E33F5EF4}"/>
    <cellStyle name="Título 4 12" xfId="22091" xr:uid="{B04786A9-823E-43AA-AC2D-BC8948F777F1}"/>
    <cellStyle name="titulo 4 2" xfId="22092" xr:uid="{1478008F-725C-4C7A-86D0-5BE3B241FF56}"/>
    <cellStyle name="Título 4 2" xfId="2060" xr:uid="{611A4DEB-E62D-4E6A-94E5-EB4D770B1D61}"/>
    <cellStyle name="titulo 4 2 2" xfId="22093" xr:uid="{C877A7EF-C9E0-411A-A700-F74B26E24AF8}"/>
    <cellStyle name="Título 4 2 2" xfId="22094" xr:uid="{91AE8350-7AD8-4AE7-9C84-E1C4D431FA65}"/>
    <cellStyle name="titulo 4 2 2 2" xfId="22095" xr:uid="{E1919F0F-9D54-43C4-B606-554F23DA9BE1}"/>
    <cellStyle name="titulo 4 2 2 2 2" xfId="22096" xr:uid="{BCF31362-7FFC-4DF1-8A2F-C3BDE09D581D}"/>
    <cellStyle name="titulo 4 2 2 2 2 2" xfId="22097" xr:uid="{734FD409-D640-41D0-A296-56948B291B4B}"/>
    <cellStyle name="titulo 4 2 2 2 3" xfId="22098" xr:uid="{0AB40837-848C-4CA1-8920-EA39FCA94F1C}"/>
    <cellStyle name="titulo 4 2 2 3" xfId="22099" xr:uid="{3B55290A-1D31-4C28-87D0-0DE4A6CCE0F9}"/>
    <cellStyle name="titulo 4 2 2 3 2" xfId="22100" xr:uid="{DEAE59E6-E3FA-4C45-9C77-9EC3FF5764EA}"/>
    <cellStyle name="titulo 4 2 2 3 2 2" xfId="22101" xr:uid="{558169C8-88D4-4C79-B508-EFC99EAABB29}"/>
    <cellStyle name="titulo 4 2 2 3 3" xfId="22102" xr:uid="{E79DC74A-285F-4B84-8AE4-86B7B715AF05}"/>
    <cellStyle name="titulo 4 2 2 4" xfId="22103" xr:uid="{8A11D24D-19A1-45D1-A0A2-C1C2E4E20EC1}"/>
    <cellStyle name="titulo 4 2 2 4 2" xfId="22104" xr:uid="{ACD505A7-BB8A-41AA-8126-5C4039D03756}"/>
    <cellStyle name="titulo 4 2 2 5" xfId="22105" xr:uid="{A87BC52D-6DCA-4AF2-BDF3-F822FACE84D0}"/>
    <cellStyle name="titulo 4 2 2 5 2" xfId="22106" xr:uid="{A38864A1-F253-4E5F-B738-2042F85FBC59}"/>
    <cellStyle name="titulo 4 2 2 6" xfId="22107" xr:uid="{D1AE3858-245D-4DC4-9DE4-38189E1F7A93}"/>
    <cellStyle name="titulo 4 2 3" xfId="22108" xr:uid="{B07E6CAB-6573-49F6-839C-2899FC6F8FC4}"/>
    <cellStyle name="Título 4 2 3" xfId="22109" xr:uid="{2F3D62BC-40AE-42D3-9DDA-4A5B02F7F84B}"/>
    <cellStyle name="titulo 4 2 3 2" xfId="22110" xr:uid="{782A959B-4171-46DB-8CF7-4785B27A6E1D}"/>
    <cellStyle name="titulo 4 2 3 2 2" xfId="22111" xr:uid="{CAD6E286-76B4-4D79-8069-DFB5B9298B99}"/>
    <cellStyle name="titulo 4 2 3 2 2 2" xfId="22112" xr:uid="{FF891002-4FB7-47AA-A776-9DFB7FA856C0}"/>
    <cellStyle name="titulo 4 2 3 2 3" xfId="22113" xr:uid="{8C6F3F1F-D715-4A00-AE23-41DC3395B0E1}"/>
    <cellStyle name="titulo 4 2 3 3" xfId="22114" xr:uid="{1BFB44B2-44AE-41A6-8A37-112C0B23548B}"/>
    <cellStyle name="titulo 4 2 3 3 2" xfId="22115" xr:uid="{BF519027-C501-4654-B826-0B834BA48DA2}"/>
    <cellStyle name="titulo 4 2 3 3 2 2" xfId="22116" xr:uid="{2AB58863-451C-4250-81A3-2200B3E55FDA}"/>
    <cellStyle name="titulo 4 2 3 3 3" xfId="22117" xr:uid="{B1CC496E-39D0-4EAD-BAF5-5D42560F9BE2}"/>
    <cellStyle name="titulo 4 2 3 4" xfId="22118" xr:uid="{6420C943-DF70-489B-AC93-26890728CDB0}"/>
    <cellStyle name="titulo 4 2 3 4 2" xfId="22119" xr:uid="{155872A9-5CF9-42C2-A900-B5F2BED19A4D}"/>
    <cellStyle name="titulo 4 2 3 5" xfId="22120" xr:uid="{D3CC24B0-DC47-456A-99CF-E55E8971FD2D}"/>
    <cellStyle name="titulo 4 2 3 5 2" xfId="22121" xr:uid="{48EC33DE-CDFA-4B5B-9147-40AE62838739}"/>
    <cellStyle name="titulo 4 2 3 6" xfId="22122" xr:uid="{5E579BA1-38BD-4139-A8B1-32FEEFF1FA37}"/>
    <cellStyle name="titulo 4 2 4" xfId="22123" xr:uid="{B95EE68C-773B-4072-A8EF-B8B4D461B942}"/>
    <cellStyle name="Título 4 2 4" xfId="22124" xr:uid="{0B449575-F22E-4081-851C-7C981B9277FA}"/>
    <cellStyle name="titulo 4 2 4 2" xfId="22125" xr:uid="{9E60F434-A551-4474-B2A1-89BCE0F9A0D5}"/>
    <cellStyle name="titulo 4 2 4 2 2" xfId="22126" xr:uid="{A5C82E6A-14A1-4994-B325-417A86133C59}"/>
    <cellStyle name="titulo 4 2 4 2 2 2" xfId="22127" xr:uid="{8141B7E8-B19D-4397-AD24-DCEC269697CC}"/>
    <cellStyle name="titulo 4 2 4 2 3" xfId="22128" xr:uid="{F8119641-56D9-41DD-A451-8510A2DE1B13}"/>
    <cellStyle name="titulo 4 2 4 3" xfId="22129" xr:uid="{38A61018-6B41-4E2A-9B1C-9A1B6112056A}"/>
    <cellStyle name="titulo 4 2 4 3 2" xfId="22130" xr:uid="{19D09744-04C5-477F-A04A-6DA895036E1C}"/>
    <cellStyle name="titulo 4 2 4 3 2 2" xfId="22131" xr:uid="{777DDEE5-DDC4-4FDF-A8B9-AA9AFC10F810}"/>
    <cellStyle name="titulo 4 2 4 3 3" xfId="22132" xr:uid="{B75DF687-EF51-4AF5-85C7-9FD6802FFE42}"/>
    <cellStyle name="titulo 4 2 4 4" xfId="22133" xr:uid="{644EF423-82A5-4C2B-9EE8-CE12836FC7C2}"/>
    <cellStyle name="titulo 4 2 4 4 2" xfId="22134" xr:uid="{C3505AB2-CE9E-4BE3-9EDD-631B0BBB9807}"/>
    <cellStyle name="titulo 4 2 4 5" xfId="22135" xr:uid="{D71E8202-C9E3-4EB7-9E09-60467609BEA5}"/>
    <cellStyle name="titulo 4 2 4 5 2" xfId="22136" xr:uid="{647CAD50-6FD0-4C51-A594-8F234A241715}"/>
    <cellStyle name="titulo 4 2 4 6" xfId="22137" xr:uid="{0BEA343D-AD9D-41A8-A5B6-431C77C081CE}"/>
    <cellStyle name="titulo 4 2 5" xfId="22138" xr:uid="{C738DDD4-0385-4BC2-A64D-FF8E76859D4B}"/>
    <cellStyle name="Título 4 2 5" xfId="22139" xr:uid="{56DF36BD-2E92-4874-BD01-2F93C04E1D0C}"/>
    <cellStyle name="titulo 4 2 5 2" xfId="22140" xr:uid="{F167B6A0-07E6-4F8E-8C92-4E8426F01E4C}"/>
    <cellStyle name="titulo 4 2 5 2 2" xfId="22141" xr:uid="{C178EE6B-0555-4E4E-9EEA-55CFAEAE343B}"/>
    <cellStyle name="titulo 4 2 5 3" xfId="22142" xr:uid="{D7ECF02D-47D0-449E-BA22-84AA4591603C}"/>
    <cellStyle name="titulo 4 2 6" xfId="22143" xr:uid="{AC65C5D4-7CB5-4389-B37A-2A9DE0D552D1}"/>
    <cellStyle name="Título 4 2 6" xfId="22144" xr:uid="{7704533F-0D37-4695-A44D-7E4B5D1F8E6F}"/>
    <cellStyle name="titulo 4 2 6 2" xfId="22145" xr:uid="{BD07373C-5E2D-47B9-990D-03DAC2BF3142}"/>
    <cellStyle name="titulo 4 2 6 2 2" xfId="22146" xr:uid="{B4450091-FD1E-49D7-98BC-B3D9349B3643}"/>
    <cellStyle name="titulo 4 2 6 3" xfId="22147" xr:uid="{FA0B2B56-78B9-48B5-9832-C9838F70913F}"/>
    <cellStyle name="titulo 4 2 7" xfId="22148" xr:uid="{BC79C20F-81DE-4D17-9369-1D4EA71FB2BE}"/>
    <cellStyle name="titulo 4 2 7 2" xfId="22149" xr:uid="{A62819DC-151B-4E88-B7A7-60BA24CB5B71}"/>
    <cellStyle name="titulo 4 2 8" xfId="22150" xr:uid="{36897517-0C6F-4E26-8CCE-A5A172021BFC}"/>
    <cellStyle name="titulo 4 2 8 2" xfId="22151" xr:uid="{70D9A0A3-7AB6-4F26-AF9D-27880CF73CDA}"/>
    <cellStyle name="titulo 4 2 9" xfId="22152" xr:uid="{E1DFDC04-E987-4CFD-B895-8C8E87D508CF}"/>
    <cellStyle name="titulo 4 3" xfId="22153" xr:uid="{2B9914FC-6B26-4C7A-8553-73C03E92DA3A}"/>
    <cellStyle name="Título 4 3" xfId="22154" xr:uid="{C1EADA02-43B8-478E-85A2-06E67E99DACB}"/>
    <cellStyle name="titulo 4 3 2" xfId="22155" xr:uid="{4EC707D3-E8D9-4457-8237-47D2D570A451}"/>
    <cellStyle name="Título 4 3 2" xfId="22156" xr:uid="{751E2461-9D00-47FB-84E6-72B90020E8B3}"/>
    <cellStyle name="titulo 4 3 2 2" xfId="22157" xr:uid="{DA140167-7B98-4464-A905-AF1E936B1C88}"/>
    <cellStyle name="titulo 4 3 2 2 2" xfId="22158" xr:uid="{5227AFC8-AB3E-48E7-AD7E-71923C190493}"/>
    <cellStyle name="titulo 4 3 2 2 2 2" xfId="22159" xr:uid="{3BC4D666-6C65-43ED-A034-178D9FFBD1E2}"/>
    <cellStyle name="titulo 4 3 2 2 3" xfId="22160" xr:uid="{4118F2DB-F2BD-477B-92AF-190AE85CCC0F}"/>
    <cellStyle name="titulo 4 3 2 3" xfId="22161" xr:uid="{36312A66-7CC8-4AA9-B380-CA60B1C121DF}"/>
    <cellStyle name="titulo 4 3 2 3 2" xfId="22162" xr:uid="{500F2990-1F14-4426-9CCF-32CF206FA295}"/>
    <cellStyle name="titulo 4 3 2 3 2 2" xfId="22163" xr:uid="{793FCABD-8BE7-4153-BDDF-E7FF6126B63B}"/>
    <cellStyle name="titulo 4 3 2 3 3" xfId="22164" xr:uid="{EB82D344-011C-45A8-9419-957EC0AF4DE1}"/>
    <cellStyle name="titulo 4 3 2 4" xfId="22165" xr:uid="{C95CF2D0-3538-46B9-B0BD-AE946666141F}"/>
    <cellStyle name="titulo 4 3 2 4 2" xfId="22166" xr:uid="{B7AD9249-BE3B-4F3C-84D5-0B78DDC49ACE}"/>
    <cellStyle name="titulo 4 3 2 5" xfId="22167" xr:uid="{B1E77D36-D3F8-4210-9B9E-687555A4626B}"/>
    <cellStyle name="titulo 4 3 2 5 2" xfId="22168" xr:uid="{54EBD50E-D4C0-4ECB-BD41-6E1900A8C0B9}"/>
    <cellStyle name="titulo 4 3 2 6" xfId="22169" xr:uid="{1FC70CCF-5CF1-49DB-9858-8A795478E3D7}"/>
    <cellStyle name="titulo 4 3 3" xfId="22170" xr:uid="{A3D9AE23-ACCE-4125-ACA9-07E08AC1970A}"/>
    <cellStyle name="titulo 4 3 3 2" xfId="22171" xr:uid="{607B9210-D5C3-43D2-A9CD-6D9094FEBEAE}"/>
    <cellStyle name="titulo 4 3 3 2 2" xfId="22172" xr:uid="{99E4B638-3C03-4BC7-AA30-CFA2A440512F}"/>
    <cellStyle name="titulo 4 3 3 2 2 2" xfId="22173" xr:uid="{F9A7B59A-D9F2-44D7-AF2E-4A7C11E9492D}"/>
    <cellStyle name="titulo 4 3 3 2 3" xfId="22174" xr:uid="{FFD15B5C-EDD3-4F00-B149-F8864B9DDF90}"/>
    <cellStyle name="titulo 4 3 3 3" xfId="22175" xr:uid="{9FC64E84-7664-4A09-9EC2-196699D75673}"/>
    <cellStyle name="titulo 4 3 3 3 2" xfId="22176" xr:uid="{FE0DA1E8-859C-4EC0-B6E0-9029EC54476A}"/>
    <cellStyle name="titulo 4 3 3 3 2 2" xfId="22177" xr:uid="{71CB2861-E620-4C75-A7D8-02DC1813FC41}"/>
    <cellStyle name="titulo 4 3 3 3 3" xfId="22178" xr:uid="{B76E19F2-C01A-4EE2-B4CD-101A2BCEC66D}"/>
    <cellStyle name="titulo 4 3 3 4" xfId="22179" xr:uid="{7ED71DFB-24CC-4BE1-BDF4-4A442EA94B24}"/>
    <cellStyle name="titulo 4 3 4" xfId="22180" xr:uid="{09191BD3-7398-43B2-8B93-E685B8A89B9F}"/>
    <cellStyle name="titulo 4 3 4 2" xfId="22181" xr:uid="{2FF19A34-5D84-4A6F-A218-F63362725ACA}"/>
    <cellStyle name="titulo 4 3 4 2 2" xfId="22182" xr:uid="{450F192C-FC3A-482D-B7ED-24B6EE76F3C7}"/>
    <cellStyle name="titulo 4 3 4 2 2 2" xfId="22183" xr:uid="{4B92EC7D-99DD-4C58-AE68-26ECFD28DD78}"/>
    <cellStyle name="titulo 4 3 4 2 3" xfId="22184" xr:uid="{1068FEE8-35C0-4E2B-8D7B-638A94F4609B}"/>
    <cellStyle name="titulo 4 3 4 3" xfId="22185" xr:uid="{DE4F6517-CC09-4D85-A10D-821AF3410B33}"/>
    <cellStyle name="titulo 4 3 4 3 2" xfId="22186" xr:uid="{055BA55D-AFBF-4686-BA8B-1002F2D63961}"/>
    <cellStyle name="titulo 4 3 4 3 2 2" xfId="22187" xr:uid="{04744001-5F0A-45F0-8605-C3BA6548E75F}"/>
    <cellStyle name="titulo 4 3 4 3 3" xfId="22188" xr:uid="{25A0286F-755D-48C5-9A0E-2693F0B8974E}"/>
    <cellStyle name="titulo 4 3 4 4" xfId="22189" xr:uid="{A33D3B53-6CDA-494F-873D-0AAC7C4D2B90}"/>
    <cellStyle name="titulo 4 3 5" xfId="22190" xr:uid="{8AD9E039-F7F2-4573-9469-0833B2E95230}"/>
    <cellStyle name="titulo 4 3 5 2" xfId="22191" xr:uid="{69761B68-68F3-4C27-9E1E-535C254EBF91}"/>
    <cellStyle name="titulo 4 3 5 2 2" xfId="22192" xr:uid="{FDB58DD2-E6A9-449C-A5E7-427D84FE19DD}"/>
    <cellStyle name="titulo 4 3 5 3" xfId="22193" xr:uid="{78C97C72-8D0C-4403-B043-588013329EE8}"/>
    <cellStyle name="titulo 4 3 6" xfId="22194" xr:uid="{3452E7B4-C4EA-48B6-B1DE-8A8E03C00232}"/>
    <cellStyle name="titulo 4 3 6 2" xfId="22195" xr:uid="{C04AA71E-76DB-4F42-9AF6-01BD54B7117D}"/>
    <cellStyle name="titulo 4 3 6 2 2" xfId="22196" xr:uid="{26521387-76BD-4500-B0D8-6922941EE2A6}"/>
    <cellStyle name="titulo 4 3 6 3" xfId="22197" xr:uid="{9F7D966B-F4DB-40BC-9B87-2A180E65996F}"/>
    <cellStyle name="titulo 4 3 7" xfId="22198" xr:uid="{18D2747B-5FCE-4836-9F3B-11189891C02E}"/>
    <cellStyle name="titulo 4 3 7 2" xfId="22199" xr:uid="{ABFC1997-777E-4BCB-9B64-91646DC32828}"/>
    <cellStyle name="titulo 4 3 8" xfId="22200" xr:uid="{AB6F31F1-AC47-4E5B-A660-5D9615CE04F3}"/>
    <cellStyle name="titulo 4 3 8 2" xfId="22201" xr:uid="{DCD5BB19-AB91-4FB6-A82A-3F4BB71B8C69}"/>
    <cellStyle name="titulo 4 3 9" xfId="22202" xr:uid="{A94B6C45-99B4-446F-A320-176B9546E8C8}"/>
    <cellStyle name="titulo 4 4" xfId="22203" xr:uid="{400845A7-5BD8-4992-B531-04DF90DA0390}"/>
    <cellStyle name="Título 4 4" xfId="22204" xr:uid="{F13A12BD-B8B6-47F9-98EF-C7353D24DAE5}"/>
    <cellStyle name="titulo 4 4 2" xfId="22205" xr:uid="{1DF15FE9-1047-4879-A9A8-C366B378C3A6}"/>
    <cellStyle name="Título 4 4 2" xfId="22206" xr:uid="{5D24C13B-4AB9-4D9C-8C81-36C704F2CBB5}"/>
    <cellStyle name="titulo 4 4 2 2" xfId="22207" xr:uid="{2B01C9D5-9FD8-4024-B43D-6F759E8BCBAA}"/>
    <cellStyle name="titulo 4 4 2 2 2" xfId="22208" xr:uid="{1218D9BF-8210-40B5-A075-14C16BE109A0}"/>
    <cellStyle name="titulo 4 4 2 3" xfId="22209" xr:uid="{0187B475-2770-4BD9-91F8-EF69706099DC}"/>
    <cellStyle name="titulo 4 4 3" xfId="22210" xr:uid="{36FEBD05-6D2B-46CC-A347-D8D8081D97FA}"/>
    <cellStyle name="titulo 4 4 3 2" xfId="22211" xr:uid="{AC0CF424-F6DD-4935-A5A4-38C38D8208C1}"/>
    <cellStyle name="titulo 4 4 3 2 2" xfId="22212" xr:uid="{A3960E06-DB8C-49A4-A1D0-C16FB365E721}"/>
    <cellStyle name="titulo 4 4 3 3" xfId="22213" xr:uid="{AE977113-ACE5-4E4C-809C-FBF7612BB3F2}"/>
    <cellStyle name="titulo 4 4 4" xfId="22214" xr:uid="{8F024C58-43A0-4511-AE23-2E72B5892D6F}"/>
    <cellStyle name="titulo 4 4 4 2" xfId="22215" xr:uid="{7FFCAE6D-C50D-49C1-B344-D7BFFF6F9009}"/>
    <cellStyle name="titulo 4 4 5" xfId="22216" xr:uid="{43F0E0B1-AA1E-4BF8-BD4C-1FBB917F5B1F}"/>
    <cellStyle name="titulo 4 4 5 2" xfId="22217" xr:uid="{C6698EE3-73C8-4610-B08A-F829ED8439FB}"/>
    <cellStyle name="titulo 4 4 6" xfId="22218" xr:uid="{BBC2D74E-E1C0-46F9-B24B-C8E4FE266E40}"/>
    <cellStyle name="titulo 4 5" xfId="22219" xr:uid="{FFBBA8D7-1885-4A6B-81E7-D663F5F322D0}"/>
    <cellStyle name="Título 4 5" xfId="22220" xr:uid="{54A20C72-BDB2-465A-B1F7-6C4AE100AF86}"/>
    <cellStyle name="titulo 4 5 2" xfId="22221" xr:uid="{CE46BC24-4149-46A3-B07F-C2A7A5EB9A2A}"/>
    <cellStyle name="Título 4 5 2" xfId="22222" xr:uid="{3DFB2CC2-91FE-411C-8E20-16E11F43C0AC}"/>
    <cellStyle name="titulo 4 5 2 2" xfId="22223" xr:uid="{DF66A25C-E4A2-4A7E-8F0D-B6C91CDB59D3}"/>
    <cellStyle name="titulo 4 5 2 2 2" xfId="22224" xr:uid="{961B799F-1E5B-4EE6-ACD3-346D3572F3AB}"/>
    <cellStyle name="titulo 4 5 2 3" xfId="22225" xr:uid="{5961273C-9B4B-4170-80B5-98136410BBD8}"/>
    <cellStyle name="titulo 4 5 3" xfId="22226" xr:uid="{AE7B50E7-95B7-4688-9082-EDF43775ADD5}"/>
    <cellStyle name="titulo 4 5 3 2" xfId="22227" xr:uid="{17417B5A-2004-4520-9CB0-3C5D3A8E796C}"/>
    <cellStyle name="titulo 4 5 3 2 2" xfId="22228" xr:uid="{2AE16CCC-FA0F-42A5-AD6D-0C43B38D52EC}"/>
    <cellStyle name="titulo 4 5 3 3" xfId="22229" xr:uid="{C7FB347A-9F0B-400E-8D1A-16CF100E7FB5}"/>
    <cellStyle name="titulo 4 5 4" xfId="22230" xr:uid="{964F96C9-0512-4C26-9FFF-AD6BFA467BCA}"/>
    <cellStyle name="titulo 4 5 4 2" xfId="22231" xr:uid="{A82CC31A-1E34-4DA7-8F70-FA18F617C54B}"/>
    <cellStyle name="titulo 4 5 5" xfId="22232" xr:uid="{85A1522A-56BD-4612-9443-832C2FD4DAC3}"/>
    <cellStyle name="titulo 4 5 5 2" xfId="22233" xr:uid="{7A34D07B-18A1-4D68-8826-63188515DA73}"/>
    <cellStyle name="titulo 4 5 6" xfId="22234" xr:uid="{69433193-A632-4B74-9BEE-E8C9093177C5}"/>
    <cellStyle name="titulo 4 6" xfId="22235" xr:uid="{D09D0C6C-5996-495A-9951-F48E7E49182C}"/>
    <cellStyle name="Título 4 6" xfId="22236" xr:uid="{2707981D-7DC6-4E1C-A52A-2DB6355718BF}"/>
    <cellStyle name="titulo 4 6 2" xfId="22237" xr:uid="{EF087BAE-6C59-40DE-94F4-7D7E5393C86E}"/>
    <cellStyle name="Título 4 6 2" xfId="22238" xr:uid="{8E6ADD37-FC94-4044-A15A-6ACA4730809E}"/>
    <cellStyle name="titulo 4 6 2 2" xfId="22239" xr:uid="{60B12953-4E2C-4C3B-BBC8-AE1F5AD8E40D}"/>
    <cellStyle name="titulo 4 6 2 2 2" xfId="22240" xr:uid="{6896FEAC-196B-4E2D-A74F-C1E8B4333A2D}"/>
    <cellStyle name="titulo 4 6 2 3" xfId="22241" xr:uid="{F43F6E5F-7C83-41DC-8550-5250D8FDDD5C}"/>
    <cellStyle name="titulo 4 6 3" xfId="22242" xr:uid="{AEAAF591-8D8D-44CF-9FE5-CF3CBECAD387}"/>
    <cellStyle name="titulo 4 6 3 2" xfId="22243" xr:uid="{11A0C92E-AC4D-4A69-AF3E-5F8583B67AE2}"/>
    <cellStyle name="titulo 4 6 3 2 2" xfId="22244" xr:uid="{7BB983C3-F939-4D7A-B17B-A66D5FC9341B}"/>
    <cellStyle name="titulo 4 6 3 3" xfId="22245" xr:uid="{D85FE49E-BB8E-4009-9401-C1B905BA9F0A}"/>
    <cellStyle name="titulo 4 6 4" xfId="22246" xr:uid="{E652F5C6-1318-4773-BCB6-0AF09834DAA7}"/>
    <cellStyle name="titulo 4 6 4 2" xfId="22247" xr:uid="{1460E6ED-53DA-45E5-B96B-FEA773D0842E}"/>
    <cellStyle name="titulo 4 6 5" xfId="22248" xr:uid="{A4523704-7D7B-43F5-A71E-10599D509CE3}"/>
    <cellStyle name="titulo 4 6 5 2" xfId="22249" xr:uid="{26E4FFFF-FFEF-4376-AA27-6BC703BADAB3}"/>
    <cellStyle name="titulo 4 6 6" xfId="22250" xr:uid="{236CE914-EF89-4513-B403-214E530DADEF}"/>
    <cellStyle name="titulo 4 7" xfId="22251" xr:uid="{8DDB4EBC-9C82-4306-A746-15C80CA98A39}"/>
    <cellStyle name="Título 4 7" xfId="22252" xr:uid="{6307940A-0285-4AB0-A310-52F0DBCB326F}"/>
    <cellStyle name="titulo 4 7 2" xfId="22253" xr:uid="{9CECFF31-ACB2-486A-B8F3-2A6DE13AFE48}"/>
    <cellStyle name="Título 4 7 2" xfId="22254" xr:uid="{06574706-381C-4043-95D4-9D0767C15267}"/>
    <cellStyle name="titulo 4 7 2 2" xfId="22255" xr:uid="{6F5AD256-9976-49C1-A26A-AC4B0B548F6C}"/>
    <cellStyle name="titulo 4 7 3" xfId="22256" xr:uid="{82BB509F-7116-49F9-9EA4-C990D43F4A98}"/>
    <cellStyle name="titulo 4 8" xfId="22257" xr:uid="{9164B4C1-6784-485E-AEC4-ACADBAC5D07E}"/>
    <cellStyle name="Título 4 8" xfId="22258" xr:uid="{239ACC89-1483-4C6D-9903-4F38F4B285FF}"/>
    <cellStyle name="titulo 4 8 2" xfId="22259" xr:uid="{A295A808-E611-46A9-B3B0-0282E355A115}"/>
    <cellStyle name="titulo 4 8 2 2" xfId="22260" xr:uid="{2AA191BB-E192-4666-99F2-31B937B8DB51}"/>
    <cellStyle name="titulo 4 8 3" xfId="22261" xr:uid="{0821245B-5F90-4542-A7B9-339128766F0A}"/>
    <cellStyle name="titulo 4 9" xfId="22262" xr:uid="{58192341-8354-48C5-AF39-940FE040E3A6}"/>
    <cellStyle name="Título 4 9" xfId="22263" xr:uid="{0A38E2E5-EF2F-4C4C-B0D1-37363A067895}"/>
    <cellStyle name="titulo 4 9 2" xfId="22264" xr:uid="{4486D29A-D9AA-45FF-B54C-B8AF78842541}"/>
    <cellStyle name="titulo 5" xfId="22265" xr:uid="{CA668FDA-8459-4742-B1FE-FB147C63AF1E}"/>
    <cellStyle name="Título 5" xfId="2061" xr:uid="{2228EAC7-3D64-4267-A923-9B99F91DE109}"/>
    <cellStyle name="titulo 5 2" xfId="22266" xr:uid="{D63618FF-75B4-4896-BD4F-24181529F755}"/>
    <cellStyle name="Título 5 2" xfId="22267" xr:uid="{D86A2599-A09D-4DFB-986D-E1ECC160A050}"/>
    <cellStyle name="titulo 5 2 2" xfId="22268" xr:uid="{734F1146-644D-49FF-9A41-E0DFB13C6831}"/>
    <cellStyle name="titulo 5 2 2 2" xfId="22269" xr:uid="{B5BEE974-147C-4457-B635-72143D338AA7}"/>
    <cellStyle name="titulo 5 2 2 2 2" xfId="22270" xr:uid="{5D4DB370-34A2-484C-A9F0-8AD17A37A4B2}"/>
    <cellStyle name="titulo 5 2 2 3" xfId="22271" xr:uid="{CECEB0CF-1301-4D23-949F-6B2E4D72DBC9}"/>
    <cellStyle name="titulo 5 2 3" xfId="22272" xr:uid="{4DF5A8D5-7685-494E-BF60-D7B551AA7EDB}"/>
    <cellStyle name="titulo 5 2 3 2" xfId="22273" xr:uid="{E2D6B870-A5E7-4F8E-B0D2-86652604EE4C}"/>
    <cellStyle name="titulo 5 2 3 2 2" xfId="22274" xr:uid="{52DE8085-308F-4791-B75F-85E61F74EDA7}"/>
    <cellStyle name="titulo 5 2 3 3" xfId="22275" xr:uid="{ADF8396A-9C75-456D-A63B-53E8B759E6C7}"/>
    <cellStyle name="titulo 5 2 4" xfId="22276" xr:uid="{B4C43683-C537-4AC6-93DA-369DFE57462F}"/>
    <cellStyle name="titulo 5 2 4 2" xfId="22277" xr:uid="{20C83534-5AAA-462D-8E18-7C53A44F8D49}"/>
    <cellStyle name="titulo 5 2 5" xfId="22278" xr:uid="{6D9FF5F2-58B0-4E73-9E54-4AEADB227A98}"/>
    <cellStyle name="titulo 5 2 5 2" xfId="22279" xr:uid="{B3B8C009-9C08-41A8-B924-B4E04A13176D}"/>
    <cellStyle name="titulo 5 2 6" xfId="22280" xr:uid="{8C06307A-E844-4030-AF09-9B287D4EFF87}"/>
    <cellStyle name="titulo 5 3" xfId="22281" xr:uid="{69E0F809-AF3A-4050-8E75-C3DDCB56B7D1}"/>
    <cellStyle name="Título 5 3" xfId="22282" xr:uid="{C88380C1-073D-4B4A-9298-DA967563E44A}"/>
    <cellStyle name="titulo 5 3 2" xfId="22283" xr:uid="{2A0EAEC8-FD7D-49FF-9E17-96E7137D986A}"/>
    <cellStyle name="titulo 5 3 2 2" xfId="22284" xr:uid="{3E766FB9-8822-416B-83F2-D98639EF228F}"/>
    <cellStyle name="titulo 5 3 2 2 2" xfId="22285" xr:uid="{48B834C4-6ED7-4EE7-AAE5-85830041AFE1}"/>
    <cellStyle name="titulo 5 3 2 3" xfId="22286" xr:uid="{3D6E62A8-ABDA-4551-B14A-011529951F9D}"/>
    <cellStyle name="titulo 5 3 3" xfId="22287" xr:uid="{2FE9B035-EB26-4FA8-A47B-D44CB77EA277}"/>
    <cellStyle name="titulo 5 3 3 2" xfId="22288" xr:uid="{551164E4-64EE-4A4C-B742-0C6A285F2E83}"/>
    <cellStyle name="titulo 5 3 3 2 2" xfId="22289" xr:uid="{4A8726D8-9703-491A-8224-D85EA96F70E4}"/>
    <cellStyle name="titulo 5 3 3 3" xfId="22290" xr:uid="{E1E252FD-B718-4246-9927-6888B68C3D87}"/>
    <cellStyle name="titulo 5 3 4" xfId="22291" xr:uid="{4A06C953-8371-486A-AB48-B7174D5A8386}"/>
    <cellStyle name="titulo 5 3 4 2" xfId="22292" xr:uid="{48D65EEC-B0B9-40ED-B1E4-37BD5F254AE6}"/>
    <cellStyle name="titulo 5 3 5" xfId="22293" xr:uid="{D4184D19-1C91-4ADC-B8F2-357308226E20}"/>
    <cellStyle name="titulo 5 3 5 2" xfId="22294" xr:uid="{D40BF1F5-7889-49B3-8DAD-A9C69DE2B229}"/>
    <cellStyle name="titulo 5 3 6" xfId="22295" xr:uid="{C302976B-7838-4570-8BB9-A43C9CA97BC9}"/>
    <cellStyle name="titulo 5 4" xfId="22296" xr:uid="{A549E7A8-F7C8-4AA7-BBC7-F23593E5E883}"/>
    <cellStyle name="Título 5 4" xfId="22297" xr:uid="{C2F7BEF7-F1C1-40B6-86C8-4FFA10177630}"/>
    <cellStyle name="titulo 5 4 2" xfId="22298" xr:uid="{CE5A3FCC-0CF2-44AE-B47F-96B2704CA72B}"/>
    <cellStyle name="titulo 5 4 2 2" xfId="22299" xr:uid="{C334FD7F-3065-404E-BA1F-DE68E53E81F3}"/>
    <cellStyle name="titulo 5 4 2 2 2" xfId="22300" xr:uid="{3EE4908F-B898-4DDE-81B4-F727CCF2DC92}"/>
    <cellStyle name="titulo 5 4 2 3" xfId="22301" xr:uid="{7F34688E-DAD2-45B7-8A2F-06057FAC02D3}"/>
    <cellStyle name="titulo 5 4 3" xfId="22302" xr:uid="{AAD0AFDF-4053-4BA1-8583-1981150CD9E5}"/>
    <cellStyle name="titulo 5 4 3 2" xfId="22303" xr:uid="{0264D56F-C46B-4D81-93F4-E0861DD28FDB}"/>
    <cellStyle name="titulo 5 4 3 2 2" xfId="22304" xr:uid="{ED952724-7127-4EFE-8030-4E08A5FCF0A7}"/>
    <cellStyle name="titulo 5 4 3 3" xfId="22305" xr:uid="{46829D14-7FB8-42C0-8A72-A3202C896CAE}"/>
    <cellStyle name="titulo 5 4 4" xfId="22306" xr:uid="{CD28A3EE-51A4-4F94-B3B2-BF8E93D081DC}"/>
    <cellStyle name="titulo 5 4 4 2" xfId="22307" xr:uid="{FF92026C-468C-454B-A015-14504976880C}"/>
    <cellStyle name="titulo 5 4 5" xfId="22308" xr:uid="{A5B317FA-DA0E-4B07-9B97-1FC5B0D5C70F}"/>
    <cellStyle name="titulo 5 4 5 2" xfId="22309" xr:uid="{BDB8D5A4-AB76-456F-B224-05D16E9FD8E2}"/>
    <cellStyle name="titulo 5 4 6" xfId="22310" xr:uid="{E82804CE-83B1-4358-9CB3-8667CFF3678B}"/>
    <cellStyle name="titulo 5 5" xfId="22311" xr:uid="{D6D49F49-4BE6-44C2-9A80-D92855D2308B}"/>
    <cellStyle name="Título 5 5" xfId="22312" xr:uid="{74D08568-C331-4093-BFDE-AF4244554DD8}"/>
    <cellStyle name="titulo 5 5 2" xfId="22313" xr:uid="{66E8BE53-953D-4F01-80AD-A58969FB6905}"/>
    <cellStyle name="titulo 5 5 2 2" xfId="22314" xr:uid="{A400734B-F45B-4F25-97F1-296A995BD852}"/>
    <cellStyle name="titulo 5 5 3" xfId="22315" xr:uid="{091912D8-A10E-4A0F-A987-7E50C6E52EEB}"/>
    <cellStyle name="titulo 5 6" xfId="22316" xr:uid="{3E12C402-6A1B-442A-A9EA-3CAC1A983197}"/>
    <cellStyle name="Título 5 6" xfId="22317" xr:uid="{6D077621-8D1A-46FA-956C-72A56FC157F6}"/>
    <cellStyle name="titulo 5 6 2" xfId="22318" xr:uid="{9F6948DC-56A9-4BDB-B97A-D31D85359725}"/>
    <cellStyle name="titulo 5 6 2 2" xfId="22319" xr:uid="{60E3073B-338A-496B-B56D-DAF445F1F42B}"/>
    <cellStyle name="titulo 5 6 3" xfId="22320" xr:uid="{F1642FA6-B91D-49F3-B1CF-D78B778CFEE4}"/>
    <cellStyle name="titulo 5 7" xfId="22321" xr:uid="{E7CD8F0C-0D18-4120-AD18-58E9BE55D308}"/>
    <cellStyle name="titulo 5 7 2" xfId="22322" xr:uid="{8089D010-840C-4114-8331-6DBAE47C0FFA}"/>
    <cellStyle name="titulo 5 8" xfId="22323" xr:uid="{ADAC966F-7CF0-43DF-B1B1-C4842734C8B7}"/>
    <cellStyle name="titulo 5 8 2" xfId="22324" xr:uid="{68777929-E3FD-4685-BF35-93FDA0D2A9C4}"/>
    <cellStyle name="titulo 5 9" xfId="22325" xr:uid="{1A8D7ACB-D700-475C-AD30-7A61907638C5}"/>
    <cellStyle name="titulo 6" xfId="22326" xr:uid="{C92764C1-500A-4570-9E42-6633316C6243}"/>
    <cellStyle name="Título 6" xfId="22327" xr:uid="{CA9CC810-6D9B-4B13-ABAF-5D3B0287FD20}"/>
    <cellStyle name="titulo 6 2" xfId="22328" xr:uid="{B0F837D2-5434-4719-8CF2-82473A72D9FE}"/>
    <cellStyle name="Título 6 2" xfId="22329" xr:uid="{C31A3075-6167-4B65-A2C5-C2A592CFCD81}"/>
    <cellStyle name="titulo 6 2 2" xfId="22330" xr:uid="{B072A8ED-03DA-49CD-8DEF-FA9B9A2622F0}"/>
    <cellStyle name="titulo 6 2 2 2" xfId="22331" xr:uid="{EC6D2DD1-3029-44D8-B4D1-DAAE3617F064}"/>
    <cellStyle name="titulo 6 2 2 2 2" xfId="22332" xr:uid="{9D462BC0-FC1C-4C9B-AE33-95B9CDC941C7}"/>
    <cellStyle name="titulo 6 2 2 3" xfId="22333" xr:uid="{D127B950-A13F-49CD-98EB-F5587E61CCF7}"/>
    <cellStyle name="titulo 6 2 3" xfId="22334" xr:uid="{76323E45-40B6-4D85-B90B-B717ADB74021}"/>
    <cellStyle name="titulo 6 2 3 2" xfId="22335" xr:uid="{FC4BF129-A52C-455A-8BEA-ADB825C65692}"/>
    <cellStyle name="titulo 6 2 3 2 2" xfId="22336" xr:uid="{F3C6A9BF-8B65-495F-88E9-7C5BDB2BC11E}"/>
    <cellStyle name="titulo 6 2 3 3" xfId="22337" xr:uid="{1179EBE2-4298-410C-B992-EF021F172BC5}"/>
    <cellStyle name="titulo 6 2 4" xfId="22338" xr:uid="{7745304A-7A56-41D0-81E6-2809F2ABB2DC}"/>
    <cellStyle name="titulo 6 2 4 2" xfId="22339" xr:uid="{0E110DD7-E0A5-448B-8897-D5F8BCBADE9F}"/>
    <cellStyle name="titulo 6 2 5" xfId="22340" xr:uid="{602FC7E7-2EFB-4501-9EDC-D1896E58160B}"/>
    <cellStyle name="titulo 6 2 5 2" xfId="22341" xr:uid="{F30ADF37-53AB-4AB1-A4A2-A708D3785576}"/>
    <cellStyle name="titulo 6 2 6" xfId="22342" xr:uid="{3A14B0E9-7DB9-4F94-933F-85155184026D}"/>
    <cellStyle name="titulo 6 3" xfId="22343" xr:uid="{F5B51362-EB96-49F5-8003-8800D8860D6E}"/>
    <cellStyle name="titulo 6 3 2" xfId="22344" xr:uid="{0C31FEAE-3FFE-4A63-A4DC-D5A34C0CC19C}"/>
    <cellStyle name="titulo 6 3 2 2" xfId="22345" xr:uid="{26136A83-2917-4CC7-A53D-DB2E66A2BB3F}"/>
    <cellStyle name="titulo 6 3 2 2 2" xfId="22346" xr:uid="{D9A5DFED-9C29-4620-B0D0-730F66DFC0AC}"/>
    <cellStyle name="titulo 6 3 2 3" xfId="22347" xr:uid="{C36BE69D-8237-43D2-B41B-5A8C5D287113}"/>
    <cellStyle name="titulo 6 3 3" xfId="22348" xr:uid="{8199B148-E9BB-4800-918D-05ABF228B363}"/>
    <cellStyle name="titulo 6 3 3 2" xfId="22349" xr:uid="{D726F160-B0D1-4345-81CB-8106F903E062}"/>
    <cellStyle name="titulo 6 3 3 2 2" xfId="22350" xr:uid="{14FDE73F-1955-4EFF-BBD7-FDE4DEA7E727}"/>
    <cellStyle name="titulo 6 3 3 3" xfId="22351" xr:uid="{DACE82AA-FC18-4ED4-AC8A-1AC1C0DD1F2A}"/>
    <cellStyle name="titulo 6 3 4" xfId="22352" xr:uid="{454A342A-E97D-44DF-913E-5B32E5CDC882}"/>
    <cellStyle name="titulo 6 4" xfId="22353" xr:uid="{8D0AA387-9170-4DE4-896C-CD1E526104AE}"/>
    <cellStyle name="titulo 6 4 2" xfId="22354" xr:uid="{1B233DE4-F59C-4BBC-AC0C-4DF3B4C65A86}"/>
    <cellStyle name="titulo 6 4 2 2" xfId="22355" xr:uid="{ACD116A7-1F6F-4D45-9688-9D95B546B519}"/>
    <cellStyle name="titulo 6 4 2 2 2" xfId="22356" xr:uid="{684AAAE8-C4AB-4AC2-801C-9D0E118357FA}"/>
    <cellStyle name="titulo 6 4 2 3" xfId="22357" xr:uid="{534045C8-92BD-43B4-BCBA-6FB919CFC8D8}"/>
    <cellStyle name="titulo 6 4 3" xfId="22358" xr:uid="{9603C829-AF7D-43DE-9F41-AE006CB7F363}"/>
    <cellStyle name="titulo 6 4 3 2" xfId="22359" xr:uid="{F47F751D-15B6-4ED9-9E7A-49E65BA6776D}"/>
    <cellStyle name="titulo 6 4 3 2 2" xfId="22360" xr:uid="{B83ABB5A-5D88-468B-96B9-0902E3383066}"/>
    <cellStyle name="titulo 6 4 3 3" xfId="22361" xr:uid="{44E9A1B0-4D1D-4521-9CE9-A0438FE01A28}"/>
    <cellStyle name="titulo 6 4 4" xfId="22362" xr:uid="{833D20E8-236B-43E1-AE08-74E75A1D5F15}"/>
    <cellStyle name="titulo 6 5" xfId="22363" xr:uid="{3114A8FB-3F03-4C7B-9439-D4105A1D3B9C}"/>
    <cellStyle name="titulo 6 5 2" xfId="22364" xr:uid="{8422BACD-6B90-4A63-8806-305B588328AF}"/>
    <cellStyle name="titulo 6 5 2 2" xfId="22365" xr:uid="{976FDC41-CB8C-45F5-89DE-E0671D5327A7}"/>
    <cellStyle name="titulo 6 5 3" xfId="22366" xr:uid="{5BACAF0A-71CF-40B5-BFDF-02E1D75390D9}"/>
    <cellStyle name="titulo 6 6" xfId="22367" xr:uid="{58B24A3B-2498-43F7-A748-EC4CEE361C36}"/>
    <cellStyle name="titulo 6 6 2" xfId="22368" xr:uid="{F6985A06-FFD0-4190-BE58-B3A5EAB10472}"/>
    <cellStyle name="titulo 6 6 2 2" xfId="22369" xr:uid="{B5D2222C-BC14-4141-8408-220AE78A52F2}"/>
    <cellStyle name="titulo 6 6 3" xfId="22370" xr:uid="{FB74C2C5-8A17-4687-ACB3-B9ED14D6DD74}"/>
    <cellStyle name="titulo 6 7" xfId="22371" xr:uid="{386BAA3C-591F-49F2-BF26-0224E1588AF6}"/>
    <cellStyle name="titulo 6 7 2" xfId="22372" xr:uid="{58FA8369-0C04-4B3D-9594-66E3F6A8D48F}"/>
    <cellStyle name="titulo 6 8" xfId="22373" xr:uid="{889323A1-6867-4FFC-AED7-7847A48EA74F}"/>
    <cellStyle name="titulo 6 8 2" xfId="22374" xr:uid="{6DBB1405-E4B5-458B-8608-9794B52EA35F}"/>
    <cellStyle name="titulo 6 9" xfId="22375" xr:uid="{B4AFF0ED-7D8D-42C7-A1CB-90074750964B}"/>
    <cellStyle name="titulo 7" xfId="22376" xr:uid="{C364FF42-FFC3-4402-A778-0A14940023D0}"/>
    <cellStyle name="Título 7" xfId="22377" xr:uid="{9E03F68E-E171-4404-91A3-8EEA4FEC7162}"/>
    <cellStyle name="titulo 7 2" xfId="22378" xr:uid="{285EF380-3A9B-46C3-96BD-DF37BFD3130D}"/>
    <cellStyle name="Título 7 2" xfId="22379" xr:uid="{A6EE2418-C995-4E9D-AC70-36241C7B72B4}"/>
    <cellStyle name="titulo 7 2 2" xfId="22380" xr:uid="{D245F7F9-9193-4281-8E45-E77C6CC1CEFA}"/>
    <cellStyle name="titulo 7 2 2 2" xfId="22381" xr:uid="{9C83139E-3C76-4EE2-8F9B-EC98A593305D}"/>
    <cellStyle name="titulo 7 2 3" xfId="22382" xr:uid="{7F2325F4-7A4F-4487-B48A-EBAE589BB445}"/>
    <cellStyle name="titulo 7 3" xfId="22383" xr:uid="{1D7FA32F-53F9-4E74-90CA-22D8184BA274}"/>
    <cellStyle name="titulo 7 3 2" xfId="22384" xr:uid="{6097833D-4E47-40B7-9268-687AF736D6EA}"/>
    <cellStyle name="titulo 7 3 2 2" xfId="22385" xr:uid="{2A61E164-B58D-45F8-8EC8-242D75A516C3}"/>
    <cellStyle name="titulo 7 3 3" xfId="22386" xr:uid="{EE32C3CC-190A-483A-97C2-DE4BF4DAE81B}"/>
    <cellStyle name="titulo 7 4" xfId="22387" xr:uid="{F9327416-DB19-4F54-B415-4D887913268D}"/>
    <cellStyle name="titulo 7 4 2" xfId="22388" xr:uid="{93146380-A59C-4951-B140-A3F73AC5A4E6}"/>
    <cellStyle name="titulo 7 5" xfId="22389" xr:uid="{71068C92-22F6-4401-8FE0-9BA9D2CC919F}"/>
    <cellStyle name="titulo 7 5 2" xfId="22390" xr:uid="{B3D6A29F-4AC5-4053-8F01-367B6EF721F5}"/>
    <cellStyle name="titulo 7 6" xfId="22391" xr:uid="{45E8E4BB-A4CF-4853-AB41-DB525D007F39}"/>
    <cellStyle name="titulo 8" xfId="22392" xr:uid="{A7A3C2E3-51F4-473B-B777-7E52EF0DE7BD}"/>
    <cellStyle name="Título 8" xfId="22393" xr:uid="{A87BFEAD-4024-4A97-8063-58F67A06DC78}"/>
    <cellStyle name="titulo 8 2" xfId="22394" xr:uid="{2D5F8A43-A2CD-44B3-9573-33675BFA9BB4}"/>
    <cellStyle name="Título 8 2" xfId="22395" xr:uid="{F814823F-A45D-4927-A717-34637E4EAD2F}"/>
    <cellStyle name="titulo 8 2 2" xfId="22396" xr:uid="{623F83E7-54DC-495D-B174-40B4F6C4F8B4}"/>
    <cellStyle name="titulo 8 2 2 2" xfId="22397" xr:uid="{C8CACB7B-A779-448D-8BF9-28BA88CD5C81}"/>
    <cellStyle name="titulo 8 2 3" xfId="22398" xr:uid="{2952B4BE-177E-44A2-BBDF-0402DB59CD20}"/>
    <cellStyle name="titulo 8 3" xfId="22399" xr:uid="{03913E20-BDC6-4E5F-8E29-DA5735E24E9B}"/>
    <cellStyle name="titulo 8 3 2" xfId="22400" xr:uid="{C16394A7-070D-4233-BF63-6E10407BEB55}"/>
    <cellStyle name="titulo 8 3 2 2" xfId="22401" xr:uid="{1C506D08-8738-4ED7-A4CF-C600016C49AE}"/>
    <cellStyle name="titulo 8 3 3" xfId="22402" xr:uid="{86A23E29-BC2E-45FA-A4F2-884D3F3EB5A8}"/>
    <cellStyle name="titulo 8 4" xfId="22403" xr:uid="{1776C10B-6A33-4936-8705-CA3387E2CB91}"/>
    <cellStyle name="titulo 8 4 2" xfId="22404" xr:uid="{B90CCCEA-A4B9-4CCE-A372-92CE9CF472F5}"/>
    <cellStyle name="titulo 8 5" xfId="22405" xr:uid="{E7AEB3F9-02CC-4D32-8D96-FA9D484FAA6F}"/>
    <cellStyle name="titulo 8 5 2" xfId="22406" xr:uid="{FB16108E-5FDD-44FA-A5C5-5C552DDD99F6}"/>
    <cellStyle name="titulo 8 6" xfId="22407" xr:uid="{DC87D91E-8E33-4436-ABD6-E860F3258BA7}"/>
    <cellStyle name="titulo 9" xfId="22408" xr:uid="{B81091E7-5673-469F-A864-F6E40B841608}"/>
    <cellStyle name="Título 9" xfId="22409" xr:uid="{D6029ADC-F989-4388-ACA4-04DB0C62EC61}"/>
    <cellStyle name="titulo 9 2" xfId="22410" xr:uid="{4D0295A4-AB88-485C-97BE-9A2768D94C53}"/>
    <cellStyle name="Título 9 2" xfId="22411" xr:uid="{0BFA604B-8D8A-4077-91AC-94E94D3C4298}"/>
    <cellStyle name="titulo 9 2 2" xfId="22412" xr:uid="{D5ACDF27-6239-4A6A-A8A5-5BD90E6F38E7}"/>
    <cellStyle name="titulo 9 2 2 2" xfId="22413" xr:uid="{EB2DEC51-61C6-49A7-90C3-21F1029CC841}"/>
    <cellStyle name="titulo 9 2 3" xfId="22414" xr:uid="{D816103C-CB77-49AF-A330-4457DA12C6D2}"/>
    <cellStyle name="titulo 9 3" xfId="22415" xr:uid="{053BF2E6-8B63-43CB-B280-E99E17581633}"/>
    <cellStyle name="titulo 9 3 2" xfId="22416" xr:uid="{B82D8B60-A724-478E-A510-4C1FAB4537FB}"/>
    <cellStyle name="titulo 9 3 2 2" xfId="22417" xr:uid="{5F59A1B5-80FD-43B4-8591-2DE2548DF23E}"/>
    <cellStyle name="titulo 9 3 3" xfId="22418" xr:uid="{ED9F05A2-073E-498E-953C-56A65550F92F}"/>
    <cellStyle name="titulo 9 4" xfId="22419" xr:uid="{229039A5-20F1-42D1-A9EE-5A9F562D7A70}"/>
    <cellStyle name="titulo 9 4 2" xfId="22420" xr:uid="{3315A0D5-7893-45A4-AFB5-13C38D955CF0}"/>
    <cellStyle name="titulo 9 5" xfId="22421" xr:uid="{79143EC9-DA2D-4E2C-A799-417D7F470D2E}"/>
    <cellStyle name="titulo 9 5 2" xfId="22422" xr:uid="{62F3479C-1204-4D61-9012-FEAC781244B5}"/>
    <cellStyle name="titulo 9 6" xfId="22423" xr:uid="{16945BAF-CC4D-4D6A-AFAB-13CAD3305163}"/>
    <cellStyle name="titulo_Alimentacao Dados" xfId="22424" xr:uid="{5D5EE1C7-A3C6-410F-B0EB-9A851606D062}"/>
    <cellStyle name="Titulo1" xfId="22425" xr:uid="{0A79390A-AEC1-4242-9BC2-199BC7807455}"/>
    <cellStyle name="Título1" xfId="2062" xr:uid="{B71C6EE0-5A29-4D33-BFB4-66CC69BD37EE}"/>
    <cellStyle name="Titulo2" xfId="22426" xr:uid="{57DDC480-355B-4C5A-8E01-2A78350B4EDA}"/>
    <cellStyle name="Título2" xfId="2063" xr:uid="{96A49DB7-0A93-4AB2-840D-6E2CD0823257}"/>
    <cellStyle name="TituloJoia" xfId="2064" xr:uid="{D1AF209F-5C17-469F-A529-12C615BFA65E}"/>
    <cellStyle name="titulomov" xfId="2065" xr:uid="{2EEE2014-EC9A-4859-8D9C-24E8BBCA32F2}"/>
    <cellStyle name="titulomov 2" xfId="2066" xr:uid="{DDF22C19-0974-4CD9-A872-F2B01F59C11D}"/>
    <cellStyle name="titulomov 2 2" xfId="2067" xr:uid="{5FAA3B97-5055-4CB6-A2FD-1775FD726949}"/>
    <cellStyle name="titulomov 2 2 2" xfId="2068" xr:uid="{2513A433-B72A-445A-A4E5-34632933CCF2}"/>
    <cellStyle name="titulomov 2 2 2 2" xfId="22427" xr:uid="{AA2806E5-A574-4FCE-A749-E6AACFD0F955}"/>
    <cellStyle name="titulomov 2 2 3" xfId="22428" xr:uid="{4DA00172-5A69-47C3-AABE-F7061F526331}"/>
    <cellStyle name="titulomov 2 3" xfId="22429" xr:uid="{E1E8492B-3B42-4972-BCAF-75699AC379AC}"/>
    <cellStyle name="titulomov 3" xfId="22430" xr:uid="{DD378208-A541-4B3C-A8CF-F92EE01BD522}"/>
    <cellStyle name="Titulos" xfId="2069" xr:uid="{A3B5AB3C-B2D4-40C8-B1F4-A5E4DBBA277F}"/>
    <cellStyle name="Titulos1" xfId="2070" xr:uid="{836D2DA8-FDEB-4792-AB9E-3B0AECB0C45D}"/>
    <cellStyle name="Titulo-Seccion" xfId="22431" xr:uid="{6E11C703-E239-4D35-AF24-B6F2BD2E45D2}"/>
    <cellStyle name="TitulosP" xfId="2071" xr:uid="{96D818A8-8164-4F72-83E5-C17C8C58C681}"/>
    <cellStyle name="tn" xfId="2072" xr:uid="{95A3195E-381B-4EAA-913C-C7C829292E3A}"/>
    <cellStyle name="Todos" xfId="2073" xr:uid="{02545927-7FB0-4035-8C1E-F5C9D975F108}"/>
    <cellStyle name="TopGrey" xfId="2074" xr:uid="{413E1494-3A77-47F8-8134-8B26205636C3}"/>
    <cellStyle name="Totais LP" xfId="2075" xr:uid="{A03A9507-3E67-42B1-8CB8-30C05EAFAA51}"/>
    <cellStyle name="Total 1" xfId="2076" xr:uid="{62F96395-0906-4F07-8B75-1422A46687A2}"/>
    <cellStyle name="Total 1 2" xfId="22432" xr:uid="{977849E6-8046-4FD4-969C-B9C8F2BAB58B}"/>
    <cellStyle name="Total 1 3" xfId="22433" xr:uid="{DB807A81-CF7B-4DBA-A958-82C71103EE31}"/>
    <cellStyle name="Total 10" xfId="22434" xr:uid="{AC83E13C-0644-447C-889E-52BD77706843}"/>
    <cellStyle name="Total 10 2" xfId="22435" xr:uid="{5D8689C6-3E73-4624-90C7-E688BEF5C0EA}"/>
    <cellStyle name="Total 10 2 2" xfId="22436" xr:uid="{694FEB22-D009-4DF5-8CA3-6A124E5D95DF}"/>
    <cellStyle name="Total 10 2 2 2" xfId="22437" xr:uid="{1B915B6B-66CB-4E0F-A6A0-56F3F1CB7806}"/>
    <cellStyle name="Total 10 2 2 2 2" xfId="22438" xr:uid="{85A18ADE-74FC-4A5D-98A2-F9E57D95C4C7}"/>
    <cellStyle name="Total 10 2 2 2 2 2" xfId="22439" xr:uid="{9DE06D28-496E-4ABB-9BBF-D3120269B305}"/>
    <cellStyle name="Total 10 2 2 2 2 2 2" xfId="22440" xr:uid="{5D3B4F43-0A17-4802-A7CC-A2AF9F3778E0}"/>
    <cellStyle name="Total 10 2 2 2 2 2 2 2" xfId="22441" xr:uid="{FDED2EE5-17EE-4D9E-9FE6-F177071853ED}"/>
    <cellStyle name="Total 10 2 2 2 2 2 3" xfId="22442" xr:uid="{B73166FD-CDB5-4177-A2DA-3743A39D7B13}"/>
    <cellStyle name="Total 10 2 2 2 2 3" xfId="22443" xr:uid="{78110893-F2C8-48F7-A943-A82A2BB8E26F}"/>
    <cellStyle name="Total 10 2 2 2 2 3 2" xfId="22444" xr:uid="{EA7B95BC-4E99-4976-BA8F-30596DE1D4C2}"/>
    <cellStyle name="Total 10 2 2 2 2 3 2 2" xfId="22445" xr:uid="{487E745D-FFAA-44A0-847D-D5EC8F009B00}"/>
    <cellStyle name="Total 10 2 2 2 2 3 3" xfId="22446" xr:uid="{EA985BB9-E16E-4A6D-9584-197D28F82E67}"/>
    <cellStyle name="Total 10 2 2 2 2 4" xfId="22447" xr:uid="{CD30937F-062F-405B-849C-0E516ACF1D19}"/>
    <cellStyle name="Total 10 2 2 2 3" xfId="22448" xr:uid="{3C52A28B-1B15-4FD2-8CB0-3614F4B8EBC8}"/>
    <cellStyle name="Total 10 2 2 2 3 2" xfId="22449" xr:uid="{5CD1BEDE-8493-4AAC-AFFC-E90A34F7DE22}"/>
    <cellStyle name="Total 10 2 2 2 3 2 2" xfId="22450" xr:uid="{DFC2D9B8-3F70-4271-B4EE-B399170FCC4F}"/>
    <cellStyle name="Total 10 2 2 2 3 3" xfId="22451" xr:uid="{1A214F7C-9A2F-47DF-900E-4CEE71764580}"/>
    <cellStyle name="Total 10 2 2 2 4" xfId="22452" xr:uid="{474ADFD9-264B-4638-B503-19DE31118D25}"/>
    <cellStyle name="Total 10 2 2 2 4 2" xfId="22453" xr:uid="{A6E58721-E452-4210-AB2F-D21B4A98C324}"/>
    <cellStyle name="Total 10 2 2 2 4 2 2" xfId="22454" xr:uid="{FCCE831D-BEBC-4FB4-B1D0-8279B9933DF5}"/>
    <cellStyle name="Total 10 2 2 2 4 3" xfId="22455" xr:uid="{3DC49059-8B94-4A9F-B0CB-7091AA521488}"/>
    <cellStyle name="Total 10 2 2 2 5" xfId="22456" xr:uid="{8D9CE6B8-4BA4-40FB-A05B-087013AFA9A4}"/>
    <cellStyle name="Total 10 2 2 3" xfId="22457" xr:uid="{738495DC-A1C3-46DB-8512-21CBB3A61676}"/>
    <cellStyle name="Total 10 2 2 3 2" xfId="22458" xr:uid="{475E64F3-21C9-4CF0-9EC9-323944EE1E8D}"/>
    <cellStyle name="Total 10 2 2 3 2 2" xfId="22459" xr:uid="{95A282CF-DC00-48F4-B179-49B5D0B6F58E}"/>
    <cellStyle name="Total 10 2 2 3 2 2 2" xfId="22460" xr:uid="{A8058D12-3A21-4688-BFE4-39ABBC446FFD}"/>
    <cellStyle name="Total 10 2 2 3 2 3" xfId="22461" xr:uid="{F41AEF14-233C-4739-8273-4D009C171D52}"/>
    <cellStyle name="Total 10 2 2 3 3" xfId="22462" xr:uid="{3E161F16-E8D8-4949-B693-D30CE13B3CDD}"/>
    <cellStyle name="Total 10 2 2 3 3 2" xfId="22463" xr:uid="{90B0C765-3BCF-40CE-858B-02C7B6974254}"/>
    <cellStyle name="Total 10 2 2 3 3 2 2" xfId="22464" xr:uid="{FCBB8380-144E-4B34-A51B-92E519776EC8}"/>
    <cellStyle name="Total 10 2 2 3 3 3" xfId="22465" xr:uid="{65A5AEEB-2AC2-4BE5-A9D8-C0F39DA832B4}"/>
    <cellStyle name="Total 10 2 2 3 4" xfId="22466" xr:uid="{AA58F687-F9B2-4F71-803B-4C3D4B49B0B1}"/>
    <cellStyle name="Total 10 2 2 4" xfId="22467" xr:uid="{42C8475C-574A-4ECC-948F-060274C85F5C}"/>
    <cellStyle name="Total 10 2 2 4 2" xfId="22468" xr:uid="{5010EE3F-7E59-4F6E-A729-0923DF1694C5}"/>
    <cellStyle name="Total 10 2 2 4 2 2" xfId="22469" xr:uid="{7F473A92-AE9B-4E8D-AC7F-6EEAF2AE8299}"/>
    <cellStyle name="Total 10 2 2 4 3" xfId="22470" xr:uid="{0F86C878-7B9C-44A7-8A6B-5F545449C469}"/>
    <cellStyle name="Total 10 2 2 5" xfId="22471" xr:uid="{15DC2A16-A142-428E-B7D1-46A7F5F84994}"/>
    <cellStyle name="Total 10 2 2 5 2" xfId="22472" xr:uid="{4FAA3AD3-BD2E-4F73-80BB-7C19D379397B}"/>
    <cellStyle name="Total 10 2 2 5 2 2" xfId="22473" xr:uid="{416D5432-E0A2-4CCB-8A7A-2E7ABDDB5FD4}"/>
    <cellStyle name="Total 10 2 2 5 3" xfId="22474" xr:uid="{494D8C97-DC27-4351-8F50-B47A0F3098E5}"/>
    <cellStyle name="Total 10 2 2 6" xfId="22475" xr:uid="{0C9C8FC0-9A8B-4070-8FF8-BF50C27CF1CF}"/>
    <cellStyle name="Total 10 2 3" xfId="22476" xr:uid="{D2257401-157E-49FB-B48A-45FEF96B5B24}"/>
    <cellStyle name="Total 10 2 3 2" xfId="22477" xr:uid="{2390F194-1CDB-418B-B2FC-81B33652C44D}"/>
    <cellStyle name="Total 10 2 3 2 2" xfId="22478" xr:uid="{2006F5E2-97E5-4E35-95FB-57467CEFD581}"/>
    <cellStyle name="Total 10 2 3 2 2 2" xfId="22479" xr:uid="{53A38B23-C084-49F5-8DAE-A3AC966BA56C}"/>
    <cellStyle name="Total 10 2 3 2 2 2 2" xfId="22480" xr:uid="{FE3A20F8-58D4-48C7-A221-886207D8AEC3}"/>
    <cellStyle name="Total 10 2 3 2 2 3" xfId="22481" xr:uid="{70CB55A8-6615-4538-BFEF-414C1AE78778}"/>
    <cellStyle name="Total 10 2 3 2 3" xfId="22482" xr:uid="{8D1437AB-3CB5-4BEF-9B31-4E28ECD47881}"/>
    <cellStyle name="Total 10 2 3 2 3 2" xfId="22483" xr:uid="{71491A20-6D49-43D3-9D82-718F1DBA9FF7}"/>
    <cellStyle name="Total 10 2 3 2 3 2 2" xfId="22484" xr:uid="{E7D76B61-6556-4C5C-874D-5A4895700AF6}"/>
    <cellStyle name="Total 10 2 3 2 3 3" xfId="22485" xr:uid="{2DB2478D-AAE2-4077-8E9C-C2626F99CDBF}"/>
    <cellStyle name="Total 10 2 3 2 4" xfId="22486" xr:uid="{F8812189-8689-40FD-8F38-87436F5649A3}"/>
    <cellStyle name="Total 10 2 3 3" xfId="22487" xr:uid="{DC9431AC-34DD-45C1-90A4-9B7368360FB1}"/>
    <cellStyle name="Total 10 2 3 3 2" xfId="22488" xr:uid="{9669A17C-73BF-4F71-B0DC-560128EB7B17}"/>
    <cellStyle name="Total 10 2 3 3 2 2" xfId="22489" xr:uid="{78CBE500-2411-4B74-8DF9-CD163B7F50C5}"/>
    <cellStyle name="Total 10 2 3 3 3" xfId="22490" xr:uid="{1AD45393-1DED-4FAA-ADA9-5D06A3788B55}"/>
    <cellStyle name="Total 10 2 3 4" xfId="22491" xr:uid="{68E5C96E-567C-4356-9DE1-204420561C20}"/>
    <cellStyle name="Total 10 2 3 4 2" xfId="22492" xr:uid="{26A40439-5BD6-46DD-82FC-A2EAF86D22C1}"/>
    <cellStyle name="Total 10 2 3 4 2 2" xfId="22493" xr:uid="{75A2F725-FBCE-433C-92FB-3121488BAADE}"/>
    <cellStyle name="Total 10 2 3 4 3" xfId="22494" xr:uid="{DA4E1011-667F-4601-B991-FF89A12E0056}"/>
    <cellStyle name="Total 10 2 3 5" xfId="22495" xr:uid="{58F3AA06-8718-4BD4-9764-BE2CDD6E8557}"/>
    <cellStyle name="Total 10 2 4" xfId="22496" xr:uid="{A4859A3B-DA3A-4607-9F93-42AE0DC58AFE}"/>
    <cellStyle name="Total 10 2 4 2" xfId="22497" xr:uid="{0C2DABBC-6C77-478C-AB08-529D71395567}"/>
    <cellStyle name="Total 10 2 4 2 2" xfId="22498" xr:uid="{31D5259B-2BDF-40DE-A62B-2F7433A99553}"/>
    <cellStyle name="Total 10 2 4 2 2 2" xfId="22499" xr:uid="{8C22411F-2153-48AA-8FB7-C0158E36E068}"/>
    <cellStyle name="Total 10 2 4 2 3" xfId="22500" xr:uid="{171208FE-AFCF-4F75-B0DF-E4108200FBA6}"/>
    <cellStyle name="Total 10 2 4 3" xfId="22501" xr:uid="{EF038E0E-96BE-483C-BB2D-3FC70F04C208}"/>
    <cellStyle name="Total 10 2 4 3 2" xfId="22502" xr:uid="{B8C8B73C-ACD3-4B09-A5D1-B3D948735B9C}"/>
    <cellStyle name="Total 10 2 4 3 2 2" xfId="22503" xr:uid="{B640B992-5B69-4CF9-BA9F-C8613F3BB9CA}"/>
    <cellStyle name="Total 10 2 4 3 3" xfId="22504" xr:uid="{9A5CEBAD-89D0-4CEE-927D-38A6FE1D8960}"/>
    <cellStyle name="Total 10 2 4 4" xfId="22505" xr:uid="{A8C7CC46-4CC4-481F-BDC2-0FF31AA1A3FC}"/>
    <cellStyle name="Total 10 2 5" xfId="22506" xr:uid="{7D90B0F6-C48F-4718-9E01-97FB58E32325}"/>
    <cellStyle name="Total 10 2 5 2" xfId="22507" xr:uid="{3CF9C224-2942-4CFD-9635-29CE2C1E8E15}"/>
    <cellStyle name="Total 10 2 5 2 2" xfId="22508" xr:uid="{D5147A67-08B4-49E1-BAFA-2D520F64648B}"/>
    <cellStyle name="Total 10 2 5 3" xfId="22509" xr:uid="{7D870D13-7E01-44F7-8FA9-0B05E518C335}"/>
    <cellStyle name="Total 10 2 6" xfId="22510" xr:uid="{031BE355-3064-457E-824A-2866BF238104}"/>
    <cellStyle name="Total 10 2 6 2" xfId="22511" xr:uid="{B8CBEDF4-640E-426B-BF73-869D2C2D00EA}"/>
    <cellStyle name="Total 10 2 6 2 2" xfId="22512" xr:uid="{3EA7A3C6-185B-4127-970A-4BFFD8A1E6C2}"/>
    <cellStyle name="Total 10 2 6 3" xfId="22513" xr:uid="{5B489772-BDEC-46B2-A553-6F7469435B95}"/>
    <cellStyle name="Total 10 2 7" xfId="22514" xr:uid="{718C91D7-767B-4ED4-B777-3A8D1FCAA5C9}"/>
    <cellStyle name="Total 10 3" xfId="22515" xr:uid="{05F6D5C8-6347-4DDC-B9CE-ADEF1150C026}"/>
    <cellStyle name="Total 10 3 2" xfId="22516" xr:uid="{16CD499D-E6B2-491A-8CCD-B4C9D98E4647}"/>
    <cellStyle name="Total 10 3 2 2" xfId="22517" xr:uid="{D92A74FB-3BA2-4A30-A161-8F4FD5428124}"/>
    <cellStyle name="Total 10 3 2 2 2" xfId="22518" xr:uid="{461BB21D-73B9-46DC-8372-6F9E0380F5C8}"/>
    <cellStyle name="Total 10 3 2 2 2 2" xfId="22519" xr:uid="{4BE61887-14AA-4121-A374-4E53FB4A0140}"/>
    <cellStyle name="Total 10 3 2 2 2 2 2" xfId="22520" xr:uid="{16EADC58-8E8B-4E8A-BBC8-D5965FE8EBDC}"/>
    <cellStyle name="Total 10 3 2 2 2 3" xfId="22521" xr:uid="{B6A8FED9-F17C-4BBF-B475-48ACEF842E36}"/>
    <cellStyle name="Total 10 3 2 2 3" xfId="22522" xr:uid="{8E0ADA35-FCBC-4B59-B053-2005A1D3C295}"/>
    <cellStyle name="Total 10 3 2 2 3 2" xfId="22523" xr:uid="{99AA1F6B-EBD3-43A8-BD91-F1F63B1A4E83}"/>
    <cellStyle name="Total 10 3 2 2 3 2 2" xfId="22524" xr:uid="{0EA3F789-7270-400C-8822-62FF99A35480}"/>
    <cellStyle name="Total 10 3 2 2 3 3" xfId="22525" xr:uid="{AAF6A033-7F22-463C-9ED8-FF6B7F4C4922}"/>
    <cellStyle name="Total 10 3 2 2 4" xfId="22526" xr:uid="{A7D60CD2-31B3-41BF-9B69-B134B78E3C9C}"/>
    <cellStyle name="Total 10 3 2 3" xfId="22527" xr:uid="{8F15DF5A-DDCC-4575-8778-871677419601}"/>
    <cellStyle name="Total 10 3 2 3 2" xfId="22528" xr:uid="{2A993B85-8B11-4E3F-917A-400C2B2ACC3A}"/>
    <cellStyle name="Total 10 3 2 3 2 2" xfId="22529" xr:uid="{2801F3A2-E86A-4B8B-BE80-A6D48EB4130F}"/>
    <cellStyle name="Total 10 3 2 3 3" xfId="22530" xr:uid="{220D315F-312D-46D1-951A-AD5A49211FDD}"/>
    <cellStyle name="Total 10 3 2 4" xfId="22531" xr:uid="{C37662B6-437D-427A-BC92-544D5888BDC2}"/>
    <cellStyle name="Total 10 3 2 4 2" xfId="22532" xr:uid="{A7C2723D-9946-4DCB-A3AB-9EBB3AF20BC5}"/>
    <cellStyle name="Total 10 3 2 4 2 2" xfId="22533" xr:uid="{1538CD23-4C19-435B-B102-B40490268E8F}"/>
    <cellStyle name="Total 10 3 2 4 3" xfId="22534" xr:uid="{3A25EC8C-6D95-40DA-9A1D-332DC1AF1007}"/>
    <cellStyle name="Total 10 3 2 5" xfId="22535" xr:uid="{DDD9E449-4E44-4311-971F-E2BCC756C3A7}"/>
    <cellStyle name="Total 10 3 3" xfId="22536" xr:uid="{897368C3-CE82-41BC-80E6-632ADD70FE11}"/>
    <cellStyle name="Total 10 3 3 2" xfId="22537" xr:uid="{14999102-1C13-4196-A94D-A54916D55AA1}"/>
    <cellStyle name="Total 10 3 3 2 2" xfId="22538" xr:uid="{67087365-CFD7-40DD-9E6C-7D2B5E045C17}"/>
    <cellStyle name="Total 10 3 3 2 2 2" xfId="22539" xr:uid="{CC2BE1AA-3207-41A2-808E-03E330143F80}"/>
    <cellStyle name="Total 10 3 3 2 3" xfId="22540" xr:uid="{56BFF2B7-6CA6-498B-880E-5AA79A525BD8}"/>
    <cellStyle name="Total 10 3 3 3" xfId="22541" xr:uid="{4586E645-BE33-4692-9454-E6B0C4FF5E1D}"/>
    <cellStyle name="Total 10 3 3 3 2" xfId="22542" xr:uid="{729FE12D-79BB-4236-98EB-CE1D16AE2984}"/>
    <cellStyle name="Total 10 3 3 3 2 2" xfId="22543" xr:uid="{EA320B02-BE15-41C2-B4C3-919D06CD75F7}"/>
    <cellStyle name="Total 10 3 3 3 3" xfId="22544" xr:uid="{A80A35AA-0E36-41CD-B6CE-BEF0EFB86F06}"/>
    <cellStyle name="Total 10 3 3 4" xfId="22545" xr:uid="{F5E79472-5735-481D-8122-FD2CE5CDB6E3}"/>
    <cellStyle name="Total 10 3 4" xfId="22546" xr:uid="{2F0732C4-4695-43F7-843F-6A6D8156D782}"/>
    <cellStyle name="Total 10 3 4 2" xfId="22547" xr:uid="{AECAC510-AC09-46A1-852B-6FB258CD2F75}"/>
    <cellStyle name="Total 10 3 4 2 2" xfId="22548" xr:uid="{92E6766A-D0E5-4ED9-B16A-0DC23277F611}"/>
    <cellStyle name="Total 10 3 4 3" xfId="22549" xr:uid="{08DF2E8E-1F77-4868-9350-0B4F5B4FEA53}"/>
    <cellStyle name="Total 10 3 5" xfId="22550" xr:uid="{B38EB862-B1AF-4F7B-8503-9C3DF93DF5B2}"/>
    <cellStyle name="Total 10 3 5 2" xfId="22551" xr:uid="{F31884E3-5A40-4091-9B68-04C7D766A37D}"/>
    <cellStyle name="Total 10 3 5 2 2" xfId="22552" xr:uid="{49570B49-31EA-4BD8-874C-2BDA00F46015}"/>
    <cellStyle name="Total 10 3 5 3" xfId="22553" xr:uid="{2C3E7D04-D1FB-4313-AFAA-D73D53AE0C12}"/>
    <cellStyle name="Total 10 3 6" xfId="22554" xr:uid="{5078ECAB-D4B0-4455-8831-D84A770AD4E0}"/>
    <cellStyle name="Total 10 4" xfId="22555" xr:uid="{1C2AFC53-32B1-4A37-80CD-DD5E2974B221}"/>
    <cellStyle name="Total 10 4 2" xfId="22556" xr:uid="{0593A372-6122-485E-9E64-E8BE0BCEDE3A}"/>
    <cellStyle name="Total 10 4 2 2" xfId="22557" xr:uid="{E9CC4222-BFCD-4D26-8DE4-01AC83C50527}"/>
    <cellStyle name="Total 10 4 2 2 2" xfId="22558" xr:uid="{F86B5023-27EA-48E6-A1F5-12F183FD3927}"/>
    <cellStyle name="Total 10 4 2 2 2 2" xfId="22559" xr:uid="{F5BE7D9F-361E-414D-841E-DA0061B4F173}"/>
    <cellStyle name="Total 10 4 2 2 3" xfId="22560" xr:uid="{0F2EA601-7491-4A59-96BA-8E7DB2194179}"/>
    <cellStyle name="Total 10 4 2 3" xfId="22561" xr:uid="{A6CC0561-62D3-4D5C-9E25-452D21CF21D9}"/>
    <cellStyle name="Total 10 4 2 3 2" xfId="22562" xr:uid="{A5F045EC-46BB-43C1-AE69-26F894F9D808}"/>
    <cellStyle name="Total 10 4 2 3 2 2" xfId="22563" xr:uid="{4A1BA098-495D-47F5-8086-3FFE0D13466A}"/>
    <cellStyle name="Total 10 4 2 3 3" xfId="22564" xr:uid="{675C8874-91C5-4EA7-A80B-2A8B302BCC35}"/>
    <cellStyle name="Total 10 4 2 4" xfId="22565" xr:uid="{010C80C3-692E-4114-B7EA-A523BB8A1292}"/>
    <cellStyle name="Total 10 4 3" xfId="22566" xr:uid="{207C318B-AF7F-4C5F-BF50-AFBE7BC3B54A}"/>
    <cellStyle name="Total 10 4 3 2" xfId="22567" xr:uid="{5E314EA6-F78E-4213-8B6F-8CF94CF78642}"/>
    <cellStyle name="Total 10 4 3 2 2" xfId="22568" xr:uid="{75029447-C335-42FF-8E21-B8081FC0FBA4}"/>
    <cellStyle name="Total 10 4 3 3" xfId="22569" xr:uid="{3CF2D8F9-2F84-491D-8163-0CEB1AE2E046}"/>
    <cellStyle name="Total 10 4 4" xfId="22570" xr:uid="{9122822D-5AF6-430B-8B8B-DBDABC8C6DD6}"/>
    <cellStyle name="Total 10 4 4 2" xfId="22571" xr:uid="{3DC0C86B-D11D-498F-8B19-2FD0287E0859}"/>
    <cellStyle name="Total 10 4 4 2 2" xfId="22572" xr:uid="{CEED9DEB-E18D-400C-80BA-3F7FDECE3B7B}"/>
    <cellStyle name="Total 10 4 4 3" xfId="22573" xr:uid="{42E5CAE8-D64D-415B-841A-D85FFFD227AA}"/>
    <cellStyle name="Total 10 4 5" xfId="22574" xr:uid="{88B3162F-A00E-440C-BF90-D60DDDE0DC96}"/>
    <cellStyle name="Total 10 5" xfId="22575" xr:uid="{B7C59BE7-2253-4CBA-AC83-430F3F0190EF}"/>
    <cellStyle name="Total 10 5 2" xfId="22576" xr:uid="{3A319E0F-CB82-47F5-99E5-374C7D1F08F9}"/>
    <cellStyle name="Total 10 5 2 2" xfId="22577" xr:uid="{DF343B75-6FED-4303-8E94-09473A8CD6F0}"/>
    <cellStyle name="Total 10 5 2 2 2" xfId="22578" xr:uid="{1F128D18-89C7-49FA-A6B9-1C1E87C3D45C}"/>
    <cellStyle name="Total 10 5 2 3" xfId="22579" xr:uid="{35893168-C9FD-4D74-98AC-1B9E07718CC4}"/>
    <cellStyle name="Total 10 5 3" xfId="22580" xr:uid="{8385B1B9-67C3-4E66-9409-598CBDF27137}"/>
    <cellStyle name="Total 10 5 3 2" xfId="22581" xr:uid="{7B406921-A974-4938-AFBB-53A16E372B02}"/>
    <cellStyle name="Total 10 5 3 2 2" xfId="22582" xr:uid="{81AF2D8A-9A63-4AB5-A451-84C642D37D22}"/>
    <cellStyle name="Total 10 5 3 3" xfId="22583" xr:uid="{3AD27899-60EB-4262-BFD8-17A0A8F0C8F5}"/>
    <cellStyle name="Total 10 5 4" xfId="22584" xr:uid="{6BBA036A-A4B1-4C5B-9DA6-F4010DE4B2D0}"/>
    <cellStyle name="Total 10 6" xfId="22585" xr:uid="{DF552CA8-8E19-4905-A9FF-6CEF8F84968D}"/>
    <cellStyle name="Total 10 6 2" xfId="22586" xr:uid="{5C29C755-10BC-4943-B2B9-4E7DC8F765E6}"/>
    <cellStyle name="Total 10 6 2 2" xfId="22587" xr:uid="{8EEA409F-F335-4910-9CD4-054DB664FD93}"/>
    <cellStyle name="Total 10 6 3" xfId="22588" xr:uid="{9F340A29-2A0B-4C1D-AB3A-E82246DD43C9}"/>
    <cellStyle name="Total 10 7" xfId="22589" xr:uid="{12E36680-2B12-4CFD-A7C3-773B316BE655}"/>
    <cellStyle name="Total 10 7 2" xfId="22590" xr:uid="{E3675BBC-1CC9-4761-8D6F-895179703E85}"/>
    <cellStyle name="Total 10 7 2 2" xfId="22591" xr:uid="{D92B5B51-9043-4A13-90A5-056DC7A1B13D}"/>
    <cellStyle name="Total 10 7 3" xfId="22592" xr:uid="{EA488F24-679D-4C82-8940-D16CCBF023F4}"/>
    <cellStyle name="Total 10 8" xfId="22593" xr:uid="{0602BDDA-F963-45B3-904F-EB305D3854DB}"/>
    <cellStyle name="Total 11" xfId="22594" xr:uid="{2852D18E-F767-4FA9-8BCD-6276CC1DF9C0}"/>
    <cellStyle name="Total 11 2" xfId="22595" xr:uid="{ECB66F1A-436F-4308-B68B-86A25C666F71}"/>
    <cellStyle name="Total 11 2 2" xfId="22596" xr:uid="{AF4B7E61-74BC-4D3C-845F-323BAD3FC5D2}"/>
    <cellStyle name="Total 11 2 2 2" xfId="22597" xr:uid="{88EA4D4F-DB31-45E8-8AFE-CA1D31FFF4CE}"/>
    <cellStyle name="Total 11 2 2 2 2" xfId="22598" xr:uid="{3E51D405-FB1B-4CB6-B874-0002D83BBD67}"/>
    <cellStyle name="Total 11 2 2 2 2 2" xfId="22599" xr:uid="{27F1D0D0-FA71-4743-87F8-95428B5ACD88}"/>
    <cellStyle name="Total 11 2 2 2 2 2 2" xfId="22600" xr:uid="{809DBDFB-A5C6-4B31-B373-11E1EB36E716}"/>
    <cellStyle name="Total 11 2 2 2 2 2 2 2" xfId="22601" xr:uid="{B6970B08-D8CA-46E3-A1A2-B3746A5DFEDE}"/>
    <cellStyle name="Total 11 2 2 2 2 2 3" xfId="22602" xr:uid="{7EDD3DC2-4EB1-4275-9016-7D9C01E45D52}"/>
    <cellStyle name="Total 11 2 2 2 2 3" xfId="22603" xr:uid="{3C85E23B-A847-477A-8CFF-78AC3B5A8BE4}"/>
    <cellStyle name="Total 11 2 2 2 2 3 2" xfId="22604" xr:uid="{BCC52EB8-4878-4501-85AA-0BDC880B0B61}"/>
    <cellStyle name="Total 11 2 2 2 2 3 2 2" xfId="22605" xr:uid="{461811A1-705C-4621-ACF6-9928773835CD}"/>
    <cellStyle name="Total 11 2 2 2 2 3 3" xfId="22606" xr:uid="{C0FCEDFB-2803-402E-BB1B-8492E625A75F}"/>
    <cellStyle name="Total 11 2 2 2 2 4" xfId="22607" xr:uid="{58B963E3-B103-47B7-A1A6-0F07988F5376}"/>
    <cellStyle name="Total 11 2 2 2 3" xfId="22608" xr:uid="{1F7B6B0F-EEB7-47F1-830E-9C33D4EB9CB7}"/>
    <cellStyle name="Total 11 2 2 2 3 2" xfId="22609" xr:uid="{5C7D4A4D-66EE-4CF1-83C6-431B08DEF5E6}"/>
    <cellStyle name="Total 11 2 2 2 3 2 2" xfId="22610" xr:uid="{AEC213C0-E66D-40FF-BBA0-38F2CEA38AC6}"/>
    <cellStyle name="Total 11 2 2 2 3 3" xfId="22611" xr:uid="{B23B3BD7-FD39-4CD6-8B3E-09B7A0F73E42}"/>
    <cellStyle name="Total 11 2 2 2 4" xfId="22612" xr:uid="{DA71F320-8A6D-445B-9848-0B2A73ACE1EE}"/>
    <cellStyle name="Total 11 2 2 2 4 2" xfId="22613" xr:uid="{FCC3F29B-7742-43AC-A76B-A289AE0B7508}"/>
    <cellStyle name="Total 11 2 2 2 4 2 2" xfId="22614" xr:uid="{AE10398B-5A0B-40A1-8CFF-FB7E5E109040}"/>
    <cellStyle name="Total 11 2 2 2 4 3" xfId="22615" xr:uid="{8AC54FFB-FC68-43FA-ACF8-8389806E7503}"/>
    <cellStyle name="Total 11 2 2 2 5" xfId="22616" xr:uid="{82E2B1DB-B81C-4C86-AFCF-723B25BD4F63}"/>
    <cellStyle name="Total 11 2 2 3" xfId="22617" xr:uid="{F5FC5C75-382E-469D-A9C9-B28B51B3C817}"/>
    <cellStyle name="Total 11 2 2 3 2" xfId="22618" xr:uid="{D03A1503-664A-4AA9-90D9-7E9279D2199C}"/>
    <cellStyle name="Total 11 2 2 3 2 2" xfId="22619" xr:uid="{AF286849-0C50-4B6A-9C18-E9EA77653EFE}"/>
    <cellStyle name="Total 11 2 2 3 2 2 2" xfId="22620" xr:uid="{FAEFBB50-D33A-4FED-A97A-669E53E23AC7}"/>
    <cellStyle name="Total 11 2 2 3 2 3" xfId="22621" xr:uid="{CC1E3E34-E4B9-4241-80CF-D767A8C3BF16}"/>
    <cellStyle name="Total 11 2 2 3 3" xfId="22622" xr:uid="{7989AC8D-CCC4-4574-8CF5-7E1BDC19027D}"/>
    <cellStyle name="Total 11 2 2 3 3 2" xfId="22623" xr:uid="{E08BA296-771F-46BF-A111-C1088014BE2B}"/>
    <cellStyle name="Total 11 2 2 3 3 2 2" xfId="22624" xr:uid="{AE7DE53F-ABA8-438D-9D40-B580D7E8D4FC}"/>
    <cellStyle name="Total 11 2 2 3 3 3" xfId="22625" xr:uid="{F3A01DC3-CEFF-4A3B-9373-5FB4F14A8E00}"/>
    <cellStyle name="Total 11 2 2 3 4" xfId="22626" xr:uid="{4CD80112-41DD-4B3A-9B17-55F0140BC7A0}"/>
    <cellStyle name="Total 11 2 2 4" xfId="22627" xr:uid="{AA561233-2109-4ACD-B618-5F15A3ED6124}"/>
    <cellStyle name="Total 11 2 2 4 2" xfId="22628" xr:uid="{E749350E-6022-427D-8C1D-4F1595C75C54}"/>
    <cellStyle name="Total 11 2 2 4 2 2" xfId="22629" xr:uid="{DACA9B20-B092-49BB-8C7D-E7F454EFF8DF}"/>
    <cellStyle name="Total 11 2 2 4 3" xfId="22630" xr:uid="{9FD6BFD1-5225-46F2-91F4-9A0B6739B291}"/>
    <cellStyle name="Total 11 2 2 5" xfId="22631" xr:uid="{30DB169A-1318-4C81-A2DC-D979C3D97402}"/>
    <cellStyle name="Total 11 2 2 5 2" xfId="22632" xr:uid="{FA28C934-D6C2-4639-B91C-9601876C6685}"/>
    <cellStyle name="Total 11 2 2 5 2 2" xfId="22633" xr:uid="{49193B6F-357B-4379-905D-2C0C837F34FA}"/>
    <cellStyle name="Total 11 2 2 5 3" xfId="22634" xr:uid="{8D3A062E-E0D9-4C82-B9B3-05456F0D9FDD}"/>
    <cellStyle name="Total 11 2 2 6" xfId="22635" xr:uid="{1896A644-B32B-4266-9396-126B51333EC2}"/>
    <cellStyle name="Total 11 2 3" xfId="22636" xr:uid="{107B2DA7-A5B2-4DE4-B8DB-B227AC800C53}"/>
    <cellStyle name="Total 11 2 3 2" xfId="22637" xr:uid="{2E7D972A-5226-47E3-81AF-55953414C0A9}"/>
    <cellStyle name="Total 11 2 3 2 2" xfId="22638" xr:uid="{68F2AD97-6AA3-437E-A012-35C0399D4113}"/>
    <cellStyle name="Total 11 2 3 2 2 2" xfId="22639" xr:uid="{5A0F7AC3-C51B-459F-80CE-79B4B20EA796}"/>
    <cellStyle name="Total 11 2 3 2 2 2 2" xfId="22640" xr:uid="{E24E165D-58B4-416B-A9A4-A82BEFA8F52F}"/>
    <cellStyle name="Total 11 2 3 2 2 3" xfId="22641" xr:uid="{B160FAB1-83D7-44BE-847D-6BBF88D05760}"/>
    <cellStyle name="Total 11 2 3 2 3" xfId="22642" xr:uid="{2B2BD7B6-CB1D-48FD-A158-8024F747F775}"/>
    <cellStyle name="Total 11 2 3 2 3 2" xfId="22643" xr:uid="{8DBCE26A-3612-46E0-BE82-2AC411A4BFAC}"/>
    <cellStyle name="Total 11 2 3 2 3 2 2" xfId="22644" xr:uid="{B5AB83B2-C1D3-43DD-A7C9-559718E976C4}"/>
    <cellStyle name="Total 11 2 3 2 3 3" xfId="22645" xr:uid="{6691AC28-7737-4403-915A-A800BB409D1F}"/>
    <cellStyle name="Total 11 2 3 2 4" xfId="22646" xr:uid="{101FDDC8-ED5B-49BC-A16C-0534B96F9B55}"/>
    <cellStyle name="Total 11 2 3 3" xfId="22647" xr:uid="{7B4DE5BA-83EB-42BD-AB37-57663F75513A}"/>
    <cellStyle name="Total 11 2 3 3 2" xfId="22648" xr:uid="{F472FD18-751D-4FAD-A9F4-2552231FBACD}"/>
    <cellStyle name="Total 11 2 3 3 2 2" xfId="22649" xr:uid="{4BB0121D-45C7-45C6-BF67-6446052E594A}"/>
    <cellStyle name="Total 11 2 3 3 3" xfId="22650" xr:uid="{C491D2BB-467B-49E5-A0CC-D86911F67856}"/>
    <cellStyle name="Total 11 2 3 4" xfId="22651" xr:uid="{0B3DAB4F-71A1-4B7D-AE6A-8441633EEB61}"/>
    <cellStyle name="Total 11 2 3 4 2" xfId="22652" xr:uid="{23EF254A-8E46-453E-8E7D-1CBFC0BE4097}"/>
    <cellStyle name="Total 11 2 3 4 2 2" xfId="22653" xr:uid="{2751E68B-6C15-419A-A5EE-74FD90466F38}"/>
    <cellStyle name="Total 11 2 3 4 3" xfId="22654" xr:uid="{9643FD6E-735F-47CF-A4B5-236C0FD25434}"/>
    <cellStyle name="Total 11 2 3 5" xfId="22655" xr:uid="{1708BE3A-F61D-4E8B-902C-C9926EC277CC}"/>
    <cellStyle name="Total 11 2 4" xfId="22656" xr:uid="{981CF73C-FF6F-43A1-A15C-84B834139233}"/>
    <cellStyle name="Total 11 2 4 2" xfId="22657" xr:uid="{B07AF9B7-B1DA-4A5B-A7E3-0D5284EEE123}"/>
    <cellStyle name="Total 11 2 4 2 2" xfId="22658" xr:uid="{D24567C4-BE3C-468F-BD5C-7FD926083AEF}"/>
    <cellStyle name="Total 11 2 4 2 2 2" xfId="22659" xr:uid="{2234D6DB-F332-49FE-BFAA-7F75D7A4D084}"/>
    <cellStyle name="Total 11 2 4 2 3" xfId="22660" xr:uid="{ED9C8711-9554-4709-A6ED-F45819D89E8A}"/>
    <cellStyle name="Total 11 2 4 3" xfId="22661" xr:uid="{6D898465-697A-4CDE-A808-CF9E4F42C326}"/>
    <cellStyle name="Total 11 2 4 3 2" xfId="22662" xr:uid="{49C3C63C-2219-491A-9875-161B74D57378}"/>
    <cellStyle name="Total 11 2 4 3 2 2" xfId="22663" xr:uid="{1B9ED89A-3382-4E1D-BDFD-3ADB899A0B20}"/>
    <cellStyle name="Total 11 2 4 3 3" xfId="22664" xr:uid="{01B4902C-13A3-4F00-AC81-93ED3456ECC6}"/>
    <cellStyle name="Total 11 2 4 4" xfId="22665" xr:uid="{6F3035A4-4910-4D80-8929-B0A1C2AB007E}"/>
    <cellStyle name="Total 11 2 5" xfId="22666" xr:uid="{403076BD-66E2-40B3-9539-3FEE1B6BF0A9}"/>
    <cellStyle name="Total 11 2 5 2" xfId="22667" xr:uid="{5FFB72D2-E3B9-4539-AE28-5EFC37132B38}"/>
    <cellStyle name="Total 11 2 5 2 2" xfId="22668" xr:uid="{808A5F6C-A230-4F16-8164-F0B353599AE8}"/>
    <cellStyle name="Total 11 2 5 3" xfId="22669" xr:uid="{8BD2C431-D951-4894-96B1-2D497532626D}"/>
    <cellStyle name="Total 11 2 6" xfId="22670" xr:uid="{49540CF3-E858-4579-9359-F902FC6ABB42}"/>
    <cellStyle name="Total 11 2 6 2" xfId="22671" xr:uid="{67A5F77B-77E8-4E90-A653-2754CF8D5DB7}"/>
    <cellStyle name="Total 11 2 6 2 2" xfId="22672" xr:uid="{42FF49D5-E4F7-445C-9321-749E3F28C969}"/>
    <cellStyle name="Total 11 2 6 3" xfId="22673" xr:uid="{AD1E15CA-DB6B-4D48-933A-BBAAEB8A8358}"/>
    <cellStyle name="Total 11 2 7" xfId="22674" xr:uid="{A6B22DF8-A2F0-491E-AEAC-057FA60A75A0}"/>
    <cellStyle name="Total 11 3" xfId="22675" xr:uid="{9021E1C6-06BA-4740-9F94-334A29382124}"/>
    <cellStyle name="Total 11 3 2" xfId="22676" xr:uid="{474D5E10-4FB9-4BC0-9167-63F4FA6B563C}"/>
    <cellStyle name="Total 11 3 2 2" xfId="22677" xr:uid="{5235B6F7-7B80-4635-B0A3-7A9BA21F3119}"/>
    <cellStyle name="Total 11 3 2 2 2" xfId="22678" xr:uid="{DF96AA15-0907-4E0C-BA11-4FA2BECDBBEA}"/>
    <cellStyle name="Total 11 3 2 2 2 2" xfId="22679" xr:uid="{CA5E03A8-6752-447D-9247-D3DE444E1C73}"/>
    <cellStyle name="Total 11 3 2 2 2 2 2" xfId="22680" xr:uid="{C2616AAF-890C-4A6A-B8B7-136BEDBDF572}"/>
    <cellStyle name="Total 11 3 2 2 2 3" xfId="22681" xr:uid="{6E3834FE-EF6F-47CA-A14B-3112EC7A113D}"/>
    <cellStyle name="Total 11 3 2 2 3" xfId="22682" xr:uid="{999A9D1B-4732-4D1C-B964-DA0A9F0FFB52}"/>
    <cellStyle name="Total 11 3 2 2 3 2" xfId="22683" xr:uid="{49390E37-4C16-4C69-B7B0-F86411022181}"/>
    <cellStyle name="Total 11 3 2 2 3 2 2" xfId="22684" xr:uid="{021E2489-D6DD-4FB6-BE5B-2CD84D1DB129}"/>
    <cellStyle name="Total 11 3 2 2 3 3" xfId="22685" xr:uid="{C3CB0F93-E31F-4724-8437-D5CA68F07919}"/>
    <cellStyle name="Total 11 3 2 2 4" xfId="22686" xr:uid="{7902C5F7-0F62-4045-8745-1CAF7F744878}"/>
    <cellStyle name="Total 11 3 2 3" xfId="22687" xr:uid="{9693F8EE-F59F-44E6-96E9-20F93FCE297D}"/>
    <cellStyle name="Total 11 3 2 3 2" xfId="22688" xr:uid="{C81B6BF4-3A35-417F-AB4D-40811437331B}"/>
    <cellStyle name="Total 11 3 2 3 2 2" xfId="22689" xr:uid="{B64C97BC-4E00-4436-8BBB-C3C6DAD4758B}"/>
    <cellStyle name="Total 11 3 2 3 3" xfId="22690" xr:uid="{D3272213-0BA4-48F7-8DBA-2DEB84D6F524}"/>
    <cellStyle name="Total 11 3 2 4" xfId="22691" xr:uid="{5BF4C2D5-82C7-44E1-8250-8C13054EF397}"/>
    <cellStyle name="Total 11 3 2 4 2" xfId="22692" xr:uid="{31C415A6-C98E-49AB-BBEF-809CDB76D6BE}"/>
    <cellStyle name="Total 11 3 2 4 2 2" xfId="22693" xr:uid="{972BACFE-9D8E-42F1-9947-EA6B0895AF90}"/>
    <cellStyle name="Total 11 3 2 4 3" xfId="22694" xr:uid="{29058679-2FEB-4830-886D-32421E79BCB6}"/>
    <cellStyle name="Total 11 3 2 5" xfId="22695" xr:uid="{F83E8546-8715-4DDE-890B-EC0587B8D2C7}"/>
    <cellStyle name="Total 11 3 3" xfId="22696" xr:uid="{90600FE1-ABDE-47A7-81D8-EFB58F2D0A04}"/>
    <cellStyle name="Total 11 3 3 2" xfId="22697" xr:uid="{D3DC5839-1D96-4349-8ADB-CB6CF8D34AA7}"/>
    <cellStyle name="Total 11 3 3 2 2" xfId="22698" xr:uid="{843C48DD-13C9-438E-A753-79B361441764}"/>
    <cellStyle name="Total 11 3 3 2 2 2" xfId="22699" xr:uid="{23BDA2FE-B045-448B-BE08-854B68EF6318}"/>
    <cellStyle name="Total 11 3 3 2 3" xfId="22700" xr:uid="{60FB1F41-7F5E-4BF2-B22E-3A1E9D2FD21E}"/>
    <cellStyle name="Total 11 3 3 3" xfId="22701" xr:uid="{AC0AC1FA-5C49-4573-84C2-45DFDB417BFA}"/>
    <cellStyle name="Total 11 3 3 3 2" xfId="22702" xr:uid="{A7096922-8C98-45F5-8CED-4FBD533D5232}"/>
    <cellStyle name="Total 11 3 3 3 2 2" xfId="22703" xr:uid="{12048BBC-BD58-4CE0-938C-8955F7116B38}"/>
    <cellStyle name="Total 11 3 3 3 3" xfId="22704" xr:uid="{E9E0ED8E-C7C3-4061-8D74-9DB17AA3C1E7}"/>
    <cellStyle name="Total 11 3 3 4" xfId="22705" xr:uid="{12B45B85-E762-447C-8611-C024C42C7AC1}"/>
    <cellStyle name="Total 11 3 4" xfId="22706" xr:uid="{54477F0D-828D-4086-9035-449696000A1A}"/>
    <cellStyle name="Total 11 3 4 2" xfId="22707" xr:uid="{0D53F300-E372-489D-B0F0-FE5C00DF66E1}"/>
    <cellStyle name="Total 11 3 4 2 2" xfId="22708" xr:uid="{5439EE71-B4D3-4EB9-8053-EAD78343B863}"/>
    <cellStyle name="Total 11 3 4 3" xfId="22709" xr:uid="{9BEB5947-5C3D-447E-9958-7465631CA78C}"/>
    <cellStyle name="Total 11 3 5" xfId="22710" xr:uid="{14DC3442-3D3A-4638-875C-2C46C3748EA7}"/>
    <cellStyle name="Total 11 3 5 2" xfId="22711" xr:uid="{089B1869-C88C-43B5-86CA-48FD18A4C0E9}"/>
    <cellStyle name="Total 11 3 5 2 2" xfId="22712" xr:uid="{F0697CB4-2931-40FD-9E4B-6C54CF4F7E38}"/>
    <cellStyle name="Total 11 3 5 3" xfId="22713" xr:uid="{00A8C3A4-1EE2-4A5A-A8D8-CD7B045A0842}"/>
    <cellStyle name="Total 11 3 6" xfId="22714" xr:uid="{A1A3E636-1DED-4F4B-808F-E67EB4659276}"/>
    <cellStyle name="Total 11 4" xfId="22715" xr:uid="{5D2B8891-0AFC-489B-B63D-2C729CA986CB}"/>
    <cellStyle name="Total 11 4 2" xfId="22716" xr:uid="{D1DCDCD6-F84B-4024-BC6C-001E96311831}"/>
    <cellStyle name="Total 11 4 2 2" xfId="22717" xr:uid="{F9188D5B-7AAD-48FA-93C6-2248BBBAAF0C}"/>
    <cellStyle name="Total 11 4 2 2 2" xfId="22718" xr:uid="{7C4D713A-27A7-43F1-82F2-49AC706ADF92}"/>
    <cellStyle name="Total 11 4 2 2 2 2" xfId="22719" xr:uid="{3BE44993-4A43-4EDB-B4A4-52EF2DFEE529}"/>
    <cellStyle name="Total 11 4 2 2 3" xfId="22720" xr:uid="{2F0C0668-7002-479C-BE5A-17ABB760DAF1}"/>
    <cellStyle name="Total 11 4 2 3" xfId="22721" xr:uid="{A1FE3535-D068-4C56-815E-5C336C07FA16}"/>
    <cellStyle name="Total 11 4 2 3 2" xfId="22722" xr:uid="{D9BBE12B-31D0-4619-9121-0420FEA82FBC}"/>
    <cellStyle name="Total 11 4 2 3 2 2" xfId="22723" xr:uid="{FD4F8805-9F27-4012-BCC9-DA23D087EDEC}"/>
    <cellStyle name="Total 11 4 2 3 3" xfId="22724" xr:uid="{C260E28E-0CD4-4B48-9AE2-F72178434339}"/>
    <cellStyle name="Total 11 4 2 4" xfId="22725" xr:uid="{2E4985C4-9D68-4C2D-81CC-FCA10CED3651}"/>
    <cellStyle name="Total 11 4 3" xfId="22726" xr:uid="{DCA61E2E-370C-4C85-9DBA-081542EA771D}"/>
    <cellStyle name="Total 11 4 3 2" xfId="22727" xr:uid="{729E2116-1362-4197-A024-39544FCBABB1}"/>
    <cellStyle name="Total 11 4 3 2 2" xfId="22728" xr:uid="{F69748AB-9DDC-41A2-B779-E281E2BB666A}"/>
    <cellStyle name="Total 11 4 3 3" xfId="22729" xr:uid="{A4EF9BA4-97DD-4513-B4B9-70AEEA0BA60C}"/>
    <cellStyle name="Total 11 4 4" xfId="22730" xr:uid="{8E8EDB39-3507-4282-B80B-58F06CCAB15D}"/>
    <cellStyle name="Total 11 4 4 2" xfId="22731" xr:uid="{6E64FC2D-E5C0-495C-A423-3128C0F32636}"/>
    <cellStyle name="Total 11 4 4 2 2" xfId="22732" xr:uid="{F9B63C2E-F180-4E2B-8641-D46C4C3C698F}"/>
    <cellStyle name="Total 11 4 4 3" xfId="22733" xr:uid="{7B86D6FC-54E4-4D82-BDEB-6010DDB894A8}"/>
    <cellStyle name="Total 11 4 5" xfId="22734" xr:uid="{3FEE20FA-0AB0-48B6-A431-0CFAEB8AF800}"/>
    <cellStyle name="Total 11 5" xfId="22735" xr:uid="{C875564C-0139-4DD6-8CD5-FDF3E6315551}"/>
    <cellStyle name="Total 11 5 2" xfId="22736" xr:uid="{1E9F0848-C59C-4501-81FF-569C4B3C0457}"/>
    <cellStyle name="Total 11 5 2 2" xfId="22737" xr:uid="{6A94FDE3-FDF8-42FF-83A9-CC4434B3885D}"/>
    <cellStyle name="Total 11 5 2 2 2" xfId="22738" xr:uid="{8065D7A7-0A45-4F63-913F-B765039FFA35}"/>
    <cellStyle name="Total 11 5 2 3" xfId="22739" xr:uid="{F70D3E1B-DAB2-48E0-A46D-87BB82687C26}"/>
    <cellStyle name="Total 11 5 3" xfId="22740" xr:uid="{AC9D41CB-7AA8-4974-8009-AE6A5945807A}"/>
    <cellStyle name="Total 11 5 3 2" xfId="22741" xr:uid="{9FD0867D-4065-45F9-B2BB-7BCA0C448F3D}"/>
    <cellStyle name="Total 11 5 3 2 2" xfId="22742" xr:uid="{A013D5E1-14EC-4F57-AC00-ED038BCC2C7E}"/>
    <cellStyle name="Total 11 5 3 3" xfId="22743" xr:uid="{5C52E5EE-EE98-41E9-9AF7-B6A9CDF1AB9C}"/>
    <cellStyle name="Total 11 5 4" xfId="22744" xr:uid="{B77AF435-B1F7-4F6A-9158-A87EFAA6243C}"/>
    <cellStyle name="Total 11 6" xfId="22745" xr:uid="{C83EE3DD-76EE-42B9-B5D8-3CA705D846D5}"/>
    <cellStyle name="Total 11 6 2" xfId="22746" xr:uid="{753E4D35-DA83-4B37-9D2C-A3B2C3A4F6B1}"/>
    <cellStyle name="Total 11 6 2 2" xfId="22747" xr:uid="{AD3A9983-A3F7-44AE-9E22-B1EC6960FD08}"/>
    <cellStyle name="Total 11 6 3" xfId="22748" xr:uid="{495D9167-1B08-42E0-880F-A067BC63DB79}"/>
    <cellStyle name="Total 11 7" xfId="22749" xr:uid="{DEF00388-BA2E-429C-8AD8-BE39BB2CBE10}"/>
    <cellStyle name="Total 11 7 2" xfId="22750" xr:uid="{333A3221-E295-4530-97D0-AB53CAC99E97}"/>
    <cellStyle name="Total 11 7 2 2" xfId="22751" xr:uid="{3BFF2BE3-9724-4125-B569-584C0B85B918}"/>
    <cellStyle name="Total 11 7 3" xfId="22752" xr:uid="{E7ED6550-09C0-4624-A2D0-714FCCE2BD82}"/>
    <cellStyle name="Total 11 8" xfId="22753" xr:uid="{28A1C8CC-7920-444B-8E2E-A4FC7F898E9C}"/>
    <cellStyle name="Total 12" xfId="22754" xr:uid="{29301D9E-E35F-4728-8F7B-721C1CD3F07C}"/>
    <cellStyle name="Total 12 2" xfId="22755" xr:uid="{DCF5730B-DA30-4051-8E4D-09C2C9F206F1}"/>
    <cellStyle name="Total 12 2 2" xfId="22756" xr:uid="{576408C3-51FF-4A79-8C23-0CC0945ACA68}"/>
    <cellStyle name="Total 12 2 2 2" xfId="22757" xr:uid="{6AB6AF91-E6F4-43F7-AC03-04041C6E9B0D}"/>
    <cellStyle name="Total 12 2 2 2 2" xfId="22758" xr:uid="{D3799330-736D-4E36-BA6A-861599082E32}"/>
    <cellStyle name="Total 12 2 2 2 2 2" xfId="22759" xr:uid="{56F64CD8-0372-4493-9833-20F1793221EF}"/>
    <cellStyle name="Total 12 2 2 2 2 2 2" xfId="22760" xr:uid="{ABC6B423-FD58-462C-A3F3-0F8689524A01}"/>
    <cellStyle name="Total 12 2 2 2 2 2 2 2" xfId="22761" xr:uid="{F2DEBF2E-A739-4208-9795-EF4B74538F11}"/>
    <cellStyle name="Total 12 2 2 2 2 2 3" xfId="22762" xr:uid="{591E5C10-C424-4D28-8744-C69DADC07649}"/>
    <cellStyle name="Total 12 2 2 2 2 3" xfId="22763" xr:uid="{650E99E1-EAAE-4824-AA14-630CB6C86A80}"/>
    <cellStyle name="Total 12 2 2 2 2 3 2" xfId="22764" xr:uid="{9B26411F-2131-4671-BA2A-B67C74313CAF}"/>
    <cellStyle name="Total 12 2 2 2 2 3 2 2" xfId="22765" xr:uid="{5C8D1F8E-F003-41A6-B104-FC40FFD9E113}"/>
    <cellStyle name="Total 12 2 2 2 2 3 3" xfId="22766" xr:uid="{B9DA1EBE-8539-47E9-978A-4E9270966010}"/>
    <cellStyle name="Total 12 2 2 2 2 4" xfId="22767" xr:uid="{1F1C485B-1386-4980-92AC-B1582009BDAA}"/>
    <cellStyle name="Total 12 2 2 2 3" xfId="22768" xr:uid="{F654D281-FA1C-4378-8CDC-E030ADCFDE9E}"/>
    <cellStyle name="Total 12 2 2 2 3 2" xfId="22769" xr:uid="{FE4CC0E3-6CD8-41D1-BFBF-5B6224E1491A}"/>
    <cellStyle name="Total 12 2 2 2 3 2 2" xfId="22770" xr:uid="{98797D0C-EDDF-4E05-9ABE-A5672929C98E}"/>
    <cellStyle name="Total 12 2 2 2 3 3" xfId="22771" xr:uid="{9E1F91C5-87EB-41AF-932A-C79929700953}"/>
    <cellStyle name="Total 12 2 2 2 4" xfId="22772" xr:uid="{FE2DA332-78B4-4282-956A-1594B0998336}"/>
    <cellStyle name="Total 12 2 2 2 4 2" xfId="22773" xr:uid="{31BFD5BA-65DF-432B-A488-EDB8968D6940}"/>
    <cellStyle name="Total 12 2 2 2 4 2 2" xfId="22774" xr:uid="{ACEEF37D-1AA1-4907-8A8C-0440B95C7932}"/>
    <cellStyle name="Total 12 2 2 2 4 3" xfId="22775" xr:uid="{9D78A54E-E5FB-4740-B8E5-2CA47935AC8F}"/>
    <cellStyle name="Total 12 2 2 2 5" xfId="22776" xr:uid="{E93E0AF1-22DE-446B-A0E9-DEC17E93EC02}"/>
    <cellStyle name="Total 12 2 2 3" xfId="22777" xr:uid="{1207EC45-882A-492B-B38E-9D764AEDB193}"/>
    <cellStyle name="Total 12 2 2 3 2" xfId="22778" xr:uid="{74203FD2-42DB-4F3A-92C1-F223AB00DE22}"/>
    <cellStyle name="Total 12 2 2 3 2 2" xfId="22779" xr:uid="{63946A40-DD17-4F57-9B63-117F29648DE2}"/>
    <cellStyle name="Total 12 2 2 3 2 2 2" xfId="22780" xr:uid="{7FC627BC-175E-47A9-B489-FE71078A0A7D}"/>
    <cellStyle name="Total 12 2 2 3 2 3" xfId="22781" xr:uid="{DB694867-1563-4E06-A21F-0471319021C0}"/>
    <cellStyle name="Total 12 2 2 3 3" xfId="22782" xr:uid="{EDC1DCC3-A0D7-4D2B-B8C0-AD8D3C0A38A2}"/>
    <cellStyle name="Total 12 2 2 3 3 2" xfId="22783" xr:uid="{BB2F80E6-5D0D-42C2-B1F1-177520207873}"/>
    <cellStyle name="Total 12 2 2 3 3 2 2" xfId="22784" xr:uid="{BDD008C4-1142-4456-92D7-F0D85C0B639F}"/>
    <cellStyle name="Total 12 2 2 3 3 3" xfId="22785" xr:uid="{48633840-EB87-4002-9C5C-E1E7BEEDE0FB}"/>
    <cellStyle name="Total 12 2 2 3 4" xfId="22786" xr:uid="{F32990A3-E06C-49F9-9B62-D226A22775E3}"/>
    <cellStyle name="Total 12 2 2 4" xfId="22787" xr:uid="{B980372A-6AB5-4452-BCD2-1BE413FCA33D}"/>
    <cellStyle name="Total 12 2 2 4 2" xfId="22788" xr:uid="{1E4CE083-51AC-4FC6-9C73-F064B9CA7A10}"/>
    <cellStyle name="Total 12 2 2 4 2 2" xfId="22789" xr:uid="{665C2D9C-F11A-4B36-9396-0B11D8FCCA9D}"/>
    <cellStyle name="Total 12 2 2 4 3" xfId="22790" xr:uid="{1C629DA2-5CED-4860-94DA-2419E94CEDE6}"/>
    <cellStyle name="Total 12 2 2 5" xfId="22791" xr:uid="{7A44D8FA-62C5-4ACC-8C06-899C105F8C8D}"/>
    <cellStyle name="Total 12 2 2 5 2" xfId="22792" xr:uid="{2A0AEC3A-4C5F-4A99-886C-6212C6A35A57}"/>
    <cellStyle name="Total 12 2 2 5 2 2" xfId="22793" xr:uid="{36F0F298-0B8C-4ACB-822E-1CD69453935A}"/>
    <cellStyle name="Total 12 2 2 5 3" xfId="22794" xr:uid="{85427967-689B-48BB-BDF1-AA4E8EFD95EA}"/>
    <cellStyle name="Total 12 2 2 6" xfId="22795" xr:uid="{A5CB845A-A438-450A-A4C8-754767548C66}"/>
    <cellStyle name="Total 12 2 3" xfId="22796" xr:uid="{304A8977-405D-4312-9F7E-602E684EB82E}"/>
    <cellStyle name="Total 12 2 3 2" xfId="22797" xr:uid="{E8FD2D83-5D0C-46CE-A1E8-5A1A863E31E9}"/>
    <cellStyle name="Total 12 2 3 2 2" xfId="22798" xr:uid="{F3E39D7A-F064-4C2E-A72F-F6096BA28985}"/>
    <cellStyle name="Total 12 2 3 2 2 2" xfId="22799" xr:uid="{8FD507D0-0D7E-4B0F-AC3A-18BD6B521A71}"/>
    <cellStyle name="Total 12 2 3 2 2 2 2" xfId="22800" xr:uid="{802EBBAD-385F-4988-B625-4E0DFBAF8A85}"/>
    <cellStyle name="Total 12 2 3 2 2 3" xfId="22801" xr:uid="{51CAA6B5-8B91-40C8-A738-40BDEB213AB5}"/>
    <cellStyle name="Total 12 2 3 2 3" xfId="22802" xr:uid="{CD017CA4-4181-4F47-90C5-E0E01A43E165}"/>
    <cellStyle name="Total 12 2 3 2 3 2" xfId="22803" xr:uid="{FFE31BE6-885A-4B98-90DB-0194610DFF8F}"/>
    <cellStyle name="Total 12 2 3 2 3 2 2" xfId="22804" xr:uid="{64DC32C4-F6ED-43EB-BE60-B39194D039B9}"/>
    <cellStyle name="Total 12 2 3 2 3 3" xfId="22805" xr:uid="{5616B2D3-C13D-4862-8068-A1E6A8D7C370}"/>
    <cellStyle name="Total 12 2 3 2 4" xfId="22806" xr:uid="{1DA8FF97-6829-44A3-9AC8-62A3FCAB29B9}"/>
    <cellStyle name="Total 12 2 3 3" xfId="22807" xr:uid="{A2BF78AB-80D3-469D-9DA8-798BE2931EE7}"/>
    <cellStyle name="Total 12 2 3 3 2" xfId="22808" xr:uid="{E61B9C49-BF77-4E44-B5BD-052AE0FAE2FE}"/>
    <cellStyle name="Total 12 2 3 3 2 2" xfId="22809" xr:uid="{04BDA236-2577-42B8-8612-BCFB39E60211}"/>
    <cellStyle name="Total 12 2 3 3 3" xfId="22810" xr:uid="{BC1C1A00-2C1D-467A-924A-654448709DF8}"/>
    <cellStyle name="Total 12 2 3 4" xfId="22811" xr:uid="{12D6978C-C5FC-4C08-A23E-9A26AA45D93A}"/>
    <cellStyle name="Total 12 2 3 4 2" xfId="22812" xr:uid="{F3071991-0DD5-432E-AB4F-C901D1D5159F}"/>
    <cellStyle name="Total 12 2 3 4 2 2" xfId="22813" xr:uid="{6B5569DF-DA14-46C6-A84E-801B8E3B03F8}"/>
    <cellStyle name="Total 12 2 3 4 3" xfId="22814" xr:uid="{DE3261D1-7A30-40D9-A2FF-FF499AA6460C}"/>
    <cellStyle name="Total 12 2 3 5" xfId="22815" xr:uid="{FFEC6CD5-C349-40F4-A86F-3DF898BD27DF}"/>
    <cellStyle name="Total 12 2 4" xfId="22816" xr:uid="{9034746B-2DC9-4971-BC88-5B6237F96610}"/>
    <cellStyle name="Total 12 2 4 2" xfId="22817" xr:uid="{CFB9797D-9080-4ED4-B480-CAD78033A0AA}"/>
    <cellStyle name="Total 12 2 4 2 2" xfId="22818" xr:uid="{E97F69F2-1FD4-44ED-AB71-4F97E90E51D6}"/>
    <cellStyle name="Total 12 2 4 2 2 2" xfId="22819" xr:uid="{2C720ECC-A02C-4B1A-B89A-CD65BA840CA9}"/>
    <cellStyle name="Total 12 2 4 2 3" xfId="22820" xr:uid="{C289CB42-14FE-4925-A4F1-995694662BEE}"/>
    <cellStyle name="Total 12 2 4 3" xfId="22821" xr:uid="{03028C8C-4601-4912-A227-5AF7C3388FBB}"/>
    <cellStyle name="Total 12 2 4 3 2" xfId="22822" xr:uid="{A8ABA866-78F6-430B-B7C5-406060F02935}"/>
    <cellStyle name="Total 12 2 4 3 2 2" xfId="22823" xr:uid="{83663A92-544A-4547-B636-29B2D7D15BE8}"/>
    <cellStyle name="Total 12 2 4 3 3" xfId="22824" xr:uid="{20443B50-B993-4847-BEA1-26A4ACBA4FF6}"/>
    <cellStyle name="Total 12 2 4 4" xfId="22825" xr:uid="{2EBE06E2-ABBE-47D9-A976-550728E2885F}"/>
    <cellStyle name="Total 12 2 5" xfId="22826" xr:uid="{76BF3153-580B-4C96-903C-03492458A50E}"/>
    <cellStyle name="Total 12 2 5 2" xfId="22827" xr:uid="{44094DCF-B9AC-4803-9DA4-3756AE793FDC}"/>
    <cellStyle name="Total 12 2 5 2 2" xfId="22828" xr:uid="{13E224DE-0C7A-4642-BA1D-015B36770DA2}"/>
    <cellStyle name="Total 12 2 5 3" xfId="22829" xr:uid="{2ECFF1B1-1C31-4BF8-A15A-C90991534303}"/>
    <cellStyle name="Total 12 2 6" xfId="22830" xr:uid="{E1D48B33-BC3D-4AAA-8921-F5C1F371C8C6}"/>
    <cellStyle name="Total 12 2 6 2" xfId="22831" xr:uid="{8EE3F6F1-7C58-4279-857D-B991F7B34FF1}"/>
    <cellStyle name="Total 12 2 6 2 2" xfId="22832" xr:uid="{9BDB2ED5-A778-4B09-A402-41E2999A8233}"/>
    <cellStyle name="Total 12 2 6 3" xfId="22833" xr:uid="{592D4A72-01F1-411A-8AE2-FE2CC83D31A7}"/>
    <cellStyle name="Total 12 2 7" xfId="22834" xr:uid="{4722DDB6-0C5D-4590-BE42-A0C7A28DD22E}"/>
    <cellStyle name="Total 12 3" xfId="22835" xr:uid="{9C967B54-12FE-45E0-97D4-36B69700DC04}"/>
    <cellStyle name="Total 12 3 2" xfId="22836" xr:uid="{56D82564-D0A7-43B0-B381-86EE1EBFB700}"/>
    <cellStyle name="Total 12 3 2 2" xfId="22837" xr:uid="{7ECFCC01-22B7-4066-AE64-ECCA9AB98B5A}"/>
    <cellStyle name="Total 12 3 2 2 2" xfId="22838" xr:uid="{E502F245-428E-4DDB-BDD9-5168666E90CA}"/>
    <cellStyle name="Total 12 3 2 2 2 2" xfId="22839" xr:uid="{C19FFC3A-F8BC-442C-8746-16B03CF66394}"/>
    <cellStyle name="Total 12 3 2 2 2 2 2" xfId="22840" xr:uid="{84B2510D-4C1A-4699-93C2-DFB77FC95BE9}"/>
    <cellStyle name="Total 12 3 2 2 2 3" xfId="22841" xr:uid="{21F78E71-5D09-4E95-9915-5F5AD10DEB6D}"/>
    <cellStyle name="Total 12 3 2 2 3" xfId="22842" xr:uid="{0EC6BECC-917E-40E1-91C1-962A80F6C206}"/>
    <cellStyle name="Total 12 3 2 2 3 2" xfId="22843" xr:uid="{B23610CE-82F1-46F4-91EF-8B4E43B333A3}"/>
    <cellStyle name="Total 12 3 2 2 3 2 2" xfId="22844" xr:uid="{CDF24142-28D5-4D24-B32E-4C96D53A6872}"/>
    <cellStyle name="Total 12 3 2 2 3 3" xfId="22845" xr:uid="{6824D266-9D82-49C9-AF8C-72F882718188}"/>
    <cellStyle name="Total 12 3 2 2 4" xfId="22846" xr:uid="{9D5078F1-7FDF-4300-A564-2EBE9F69BE3C}"/>
    <cellStyle name="Total 12 3 2 3" xfId="22847" xr:uid="{F87AAA31-96C4-4ACE-B65A-36B765F5BEC4}"/>
    <cellStyle name="Total 12 3 2 3 2" xfId="22848" xr:uid="{396BB457-8640-43F9-A503-1FB947F6BA53}"/>
    <cellStyle name="Total 12 3 2 3 2 2" xfId="22849" xr:uid="{BC8D5DCD-B42A-445C-A03A-A908747ECF45}"/>
    <cellStyle name="Total 12 3 2 3 3" xfId="22850" xr:uid="{06C4E8CC-092E-44FE-B20F-8233025085D3}"/>
    <cellStyle name="Total 12 3 2 4" xfId="22851" xr:uid="{63A87064-F47E-418E-A4D8-00A81620D593}"/>
    <cellStyle name="Total 12 3 2 4 2" xfId="22852" xr:uid="{E0B5BFC0-75CA-466A-B542-266737084F56}"/>
    <cellStyle name="Total 12 3 2 4 2 2" xfId="22853" xr:uid="{7244D0DD-3CF7-4401-8BC7-7A982E96EEBD}"/>
    <cellStyle name="Total 12 3 2 4 3" xfId="22854" xr:uid="{FD83D54F-88A0-43A3-B7BA-EFFB3CFD5508}"/>
    <cellStyle name="Total 12 3 2 5" xfId="22855" xr:uid="{E93B7307-95B5-454D-A8E9-FB569FD65C34}"/>
    <cellStyle name="Total 12 3 3" xfId="22856" xr:uid="{122F3CB7-F865-42E7-B6F8-828F07A54E5B}"/>
    <cellStyle name="Total 12 3 3 2" xfId="22857" xr:uid="{E8F3BDF3-C37F-4875-9E02-0DC469B9D27D}"/>
    <cellStyle name="Total 12 3 3 2 2" xfId="22858" xr:uid="{62633D40-6C87-449E-8E13-4C9E4A8AF239}"/>
    <cellStyle name="Total 12 3 3 2 2 2" xfId="22859" xr:uid="{78099553-225F-496C-BAFF-06C916755D92}"/>
    <cellStyle name="Total 12 3 3 2 3" xfId="22860" xr:uid="{956B5925-64D0-4E81-B1E2-5B7E12DC1298}"/>
    <cellStyle name="Total 12 3 3 3" xfId="22861" xr:uid="{3B92CFB0-A510-4A0C-B8A2-AA3B4565DD52}"/>
    <cellStyle name="Total 12 3 3 3 2" xfId="22862" xr:uid="{DBE9257B-5ADA-4E56-BDAD-10CAA01443D9}"/>
    <cellStyle name="Total 12 3 3 3 2 2" xfId="22863" xr:uid="{4717AEED-5091-4107-A8C2-C6B5BC2A92BB}"/>
    <cellStyle name="Total 12 3 3 3 3" xfId="22864" xr:uid="{E57E85A8-EA3A-4865-BFF3-91D63E072867}"/>
    <cellStyle name="Total 12 3 3 4" xfId="22865" xr:uid="{42436D4D-A213-49F5-94E5-4FD473881850}"/>
    <cellStyle name="Total 12 3 4" xfId="22866" xr:uid="{9B3E29F7-CA4B-4528-99EA-D1AFD4F58DAD}"/>
    <cellStyle name="Total 12 3 4 2" xfId="22867" xr:uid="{41C2937D-B3BE-42FE-BFC7-92B46E069B00}"/>
    <cellStyle name="Total 12 3 4 2 2" xfId="22868" xr:uid="{8FCE25C8-93AC-4903-AE37-FCEC5CF66959}"/>
    <cellStyle name="Total 12 3 4 3" xfId="22869" xr:uid="{F27B7EA8-2921-47BB-BF5B-C5F7E4DE73D3}"/>
    <cellStyle name="Total 12 3 5" xfId="22870" xr:uid="{7BAC0FAE-1590-4464-B91B-BA9AE8CF092A}"/>
    <cellStyle name="Total 12 3 5 2" xfId="22871" xr:uid="{51DB126D-F1B4-4C6F-AADD-1C2FF00C0C5A}"/>
    <cellStyle name="Total 12 3 5 2 2" xfId="22872" xr:uid="{A191C70C-D5CA-41A9-8385-453BB197CDFA}"/>
    <cellStyle name="Total 12 3 5 3" xfId="22873" xr:uid="{2DBDDF73-8AFA-4B8A-8AEC-DCB156127CF0}"/>
    <cellStyle name="Total 12 3 6" xfId="22874" xr:uid="{6389EAD7-0748-4D1D-A45B-A1BEA95C6F02}"/>
    <cellStyle name="Total 12 4" xfId="22875" xr:uid="{5DD32A9D-6550-43A4-A8F3-9E1554EEB3A0}"/>
    <cellStyle name="Total 12 4 2" xfId="22876" xr:uid="{453E9C5F-8ED4-4C7E-B2B2-7FD54AA3024D}"/>
    <cellStyle name="Total 12 4 2 2" xfId="22877" xr:uid="{D557D597-0FE0-420A-ADB7-5ED23B03B647}"/>
    <cellStyle name="Total 12 4 2 2 2" xfId="22878" xr:uid="{06AF3933-809C-4ADB-917F-5B29B2941E03}"/>
    <cellStyle name="Total 12 4 2 2 2 2" xfId="22879" xr:uid="{0DEFF594-0F7C-4296-85C2-1DB409F82399}"/>
    <cellStyle name="Total 12 4 2 2 3" xfId="22880" xr:uid="{320E81D2-885C-4BB6-8FCF-EDD8A0AB0C2E}"/>
    <cellStyle name="Total 12 4 2 3" xfId="22881" xr:uid="{19654BEC-EC75-493A-9E5D-B7A441FEF6ED}"/>
    <cellStyle name="Total 12 4 2 3 2" xfId="22882" xr:uid="{20E273AE-2C25-48D7-A706-FA6BE086EA12}"/>
    <cellStyle name="Total 12 4 2 3 2 2" xfId="22883" xr:uid="{039C9E5D-6E3B-4814-9F9B-A03DD9C1FD41}"/>
    <cellStyle name="Total 12 4 2 3 3" xfId="22884" xr:uid="{CC9370B1-10EE-4525-83E6-C66C0C48C7EB}"/>
    <cellStyle name="Total 12 4 2 4" xfId="22885" xr:uid="{13DB864F-193B-4B29-982F-342448C0366C}"/>
    <cellStyle name="Total 12 4 3" xfId="22886" xr:uid="{D677FF24-A3D8-40E8-B36D-709A1085810C}"/>
    <cellStyle name="Total 12 4 3 2" xfId="22887" xr:uid="{C8DE0CB5-0BEE-456F-9B32-5C34519C7681}"/>
    <cellStyle name="Total 12 4 3 2 2" xfId="22888" xr:uid="{88DD4201-630E-45DC-8A56-E3D3EB1C14B7}"/>
    <cellStyle name="Total 12 4 3 3" xfId="22889" xr:uid="{4EDF6FA9-124F-43B7-BD03-036A2559529A}"/>
    <cellStyle name="Total 12 4 4" xfId="22890" xr:uid="{010DBA7D-CBAB-4838-8B9D-256B9CBB57CB}"/>
    <cellStyle name="Total 12 4 4 2" xfId="22891" xr:uid="{53CDC045-1F0B-43E5-9B94-1142469924F3}"/>
    <cellStyle name="Total 12 4 4 2 2" xfId="22892" xr:uid="{CE521164-FBC9-4131-8F9F-5B42273BB543}"/>
    <cellStyle name="Total 12 4 4 3" xfId="22893" xr:uid="{967E67DC-F4B9-4D14-B804-83538FC06ED7}"/>
    <cellStyle name="Total 12 4 5" xfId="22894" xr:uid="{A4DC2C5E-6BB1-4C11-BFD1-95E35F6F5636}"/>
    <cellStyle name="Total 12 5" xfId="22895" xr:uid="{0EA60A45-806A-4F79-BB57-C651F7810908}"/>
    <cellStyle name="Total 12 5 2" xfId="22896" xr:uid="{E7A1329E-74C4-48FD-9129-BA7DC3D91A39}"/>
    <cellStyle name="Total 12 5 2 2" xfId="22897" xr:uid="{0A6EA818-5C94-4981-AAD7-0D907BF5BA03}"/>
    <cellStyle name="Total 12 5 2 2 2" xfId="22898" xr:uid="{E4BB5593-31E6-49A6-98C6-B0A2351A8586}"/>
    <cellStyle name="Total 12 5 2 3" xfId="22899" xr:uid="{5DB74706-4CA1-4A2E-95F8-6CDBB679597C}"/>
    <cellStyle name="Total 12 5 3" xfId="22900" xr:uid="{EA652F40-558C-4D1D-B778-5E0F56C869F5}"/>
    <cellStyle name="Total 12 5 3 2" xfId="22901" xr:uid="{23F2CF5D-7CF6-48B1-9C03-B23B6D31D670}"/>
    <cellStyle name="Total 12 5 3 2 2" xfId="22902" xr:uid="{FE4EC5DF-515B-43E6-A7E5-C39D6EB7113D}"/>
    <cellStyle name="Total 12 5 3 3" xfId="22903" xr:uid="{093ED31E-DEEF-449E-9AE9-5476F8ACC7A6}"/>
    <cellStyle name="Total 12 5 4" xfId="22904" xr:uid="{FFB5936A-45FD-410C-9603-0F72F7A5541E}"/>
    <cellStyle name="Total 12 6" xfId="22905" xr:uid="{D630E860-2BDB-4EE7-8E11-49572C1DB03F}"/>
    <cellStyle name="Total 12 6 2" xfId="22906" xr:uid="{E7BA7559-44E7-4ABD-9489-1658C8BA89BF}"/>
    <cellStyle name="Total 12 6 2 2" xfId="22907" xr:uid="{2230E1B3-0C0E-40B8-9018-0E2865F7758A}"/>
    <cellStyle name="Total 12 6 3" xfId="22908" xr:uid="{5C9AC4A2-C038-49B8-9018-E06AD4235770}"/>
    <cellStyle name="Total 12 7" xfId="22909" xr:uid="{1C934F90-94EF-40FF-8AE0-C771B298CEA3}"/>
    <cellStyle name="Total 12 7 2" xfId="22910" xr:uid="{AD68CAC3-3D66-42B0-9C81-9CC02A406B1E}"/>
    <cellStyle name="Total 12 7 2 2" xfId="22911" xr:uid="{68DDDC22-2F6E-4608-9E06-31708AC97FB0}"/>
    <cellStyle name="Total 12 7 3" xfId="22912" xr:uid="{02EDC29F-E1D6-4D79-8A2E-3BBBA858A312}"/>
    <cellStyle name="Total 12 8" xfId="22913" xr:uid="{9EB99858-9CB2-443A-83BA-5F3B66F00BF1}"/>
    <cellStyle name="Total 2" xfId="2077" xr:uid="{954F743F-7BB4-4247-B01A-F67663D9AC76}"/>
    <cellStyle name="Total 2 10" xfId="22914" xr:uid="{CF4A5586-97A3-44D3-B2E6-D3F9314AE461}"/>
    <cellStyle name="Total 2 10 2" xfId="22915" xr:uid="{D87D6E4E-6C26-4162-A365-4441B95C7D79}"/>
    <cellStyle name="Total 2 10 2 2" xfId="22916" xr:uid="{C85CE99F-E6A3-4330-BEF6-1162462C59D6}"/>
    <cellStyle name="Total 2 10 2 2 2" xfId="22917" xr:uid="{642810E7-FBED-443C-98FF-959DF364E564}"/>
    <cellStyle name="Total 2 10 2 3" xfId="22918" xr:uid="{0019D7DA-2FF5-49DD-8D4C-5B469EA53BE5}"/>
    <cellStyle name="Total 2 10 3" xfId="22919" xr:uid="{7F36C358-6F3E-4ACA-8CCC-B35840954D90}"/>
    <cellStyle name="Total 2 10 3 2" xfId="22920" xr:uid="{EFC405A1-B830-4239-851B-76A4DE72BFC0}"/>
    <cellStyle name="Total 2 10 3 2 2" xfId="22921" xr:uid="{5556B5F9-F5C4-434F-A129-E13FCC5E88F4}"/>
    <cellStyle name="Total 2 10 3 3" xfId="22922" xr:uid="{B61F6D59-8268-45EE-B087-07CD58BE0519}"/>
    <cellStyle name="Total 2 10 4" xfId="22923" xr:uid="{C119532D-1873-4F58-B97E-AEF2D170127C}"/>
    <cellStyle name="Total 2 11" xfId="22924" xr:uid="{B6DAEE92-D171-444B-BA97-C5C8D8AF17F4}"/>
    <cellStyle name="Total 2 11 2" xfId="22925" xr:uid="{A0EDB998-7756-48CE-9ABD-9F2D301DC584}"/>
    <cellStyle name="Total 2 11 2 2" xfId="22926" xr:uid="{E0FAE92F-1EE6-4FCB-B170-82CA67F2C0A8}"/>
    <cellStyle name="Total 2 11 3" xfId="22927" xr:uid="{0B1CF410-8168-4EBB-9E26-3D63F43F76CE}"/>
    <cellStyle name="Total 2 12" xfId="22928" xr:uid="{F38F93A6-1A79-4740-A544-AF1915FB01D6}"/>
    <cellStyle name="Total 2 12 2" xfId="22929" xr:uid="{2B33D710-3063-4967-BFBF-BEEF3074EC98}"/>
    <cellStyle name="Total 2 12 2 2" xfId="22930" xr:uid="{17A9231F-78C9-4FA6-B13B-9F1469CC0B6D}"/>
    <cellStyle name="Total 2 12 3" xfId="22931" xr:uid="{2ECDB0F9-C856-4BDE-B9C9-1755BCDA31A6}"/>
    <cellStyle name="Total 2 13" xfId="22932" xr:uid="{BF59A315-A69C-49AA-8A3B-6CCDEDF4F01B}"/>
    <cellStyle name="Total 2 2" xfId="2078" xr:uid="{D7C3BAD4-54E0-476B-8728-4D53BDA53F7C}"/>
    <cellStyle name="Total 2 2 2" xfId="22933" xr:uid="{0BD72730-DC0A-49A0-861A-CF1DC0763B41}"/>
    <cellStyle name="Total 2 2 2 2" xfId="22934" xr:uid="{44B3EABC-AD41-4F7A-9900-82E02D1BA33A}"/>
    <cellStyle name="Total 2 2 2 2 2" xfId="22935" xr:uid="{75F6CE0D-46EF-4E4A-8265-F19C3BE84E19}"/>
    <cellStyle name="Total 2 2 2 2 2 2" xfId="22936" xr:uid="{4A633653-E03E-4E0A-AEBE-AB82044F4A5D}"/>
    <cellStyle name="Total 2 2 2 2 2 2 2" xfId="22937" xr:uid="{525F9592-1FEF-427F-AAA5-ED3F9F134AE2}"/>
    <cellStyle name="Total 2 2 2 2 2 2 2 2" xfId="22938" xr:uid="{590DF844-12DA-4E8F-B1C5-F24B560B8FEC}"/>
    <cellStyle name="Total 2 2 2 2 2 2 2 2 2" xfId="22939" xr:uid="{247BF5D6-E22E-44BE-A4B1-E3A970751636}"/>
    <cellStyle name="Total 2 2 2 2 2 2 2 3" xfId="22940" xr:uid="{46309965-756D-4847-BC80-E4FA96116CD6}"/>
    <cellStyle name="Total 2 2 2 2 2 2 3" xfId="22941" xr:uid="{8137B164-1622-44A7-8FCE-879818FD2A0D}"/>
    <cellStyle name="Total 2 2 2 2 2 2 3 2" xfId="22942" xr:uid="{827034EF-FF37-4C08-A00C-A202D4D04314}"/>
    <cellStyle name="Total 2 2 2 2 2 2 3 2 2" xfId="22943" xr:uid="{AC1CEE1F-E268-4570-9A73-DCEE24DA8AE3}"/>
    <cellStyle name="Total 2 2 2 2 2 2 3 3" xfId="22944" xr:uid="{9918139C-20D9-41A6-9082-A748FFEA36B8}"/>
    <cellStyle name="Total 2 2 2 2 2 2 4" xfId="22945" xr:uid="{DA61D32F-AB72-49CF-867B-A25F7CABC6E3}"/>
    <cellStyle name="Total 2 2 2 2 2 3" xfId="22946" xr:uid="{3C36000E-F392-47CE-BA91-190BB85D831B}"/>
    <cellStyle name="Total 2 2 2 2 2 3 2" xfId="22947" xr:uid="{E1DD1773-EB55-4E6F-A0D3-F40CE145B61B}"/>
    <cellStyle name="Total 2 2 2 2 2 3 2 2" xfId="22948" xr:uid="{C2535BF4-71E0-49C9-BFEB-F4296D1DE3E9}"/>
    <cellStyle name="Total 2 2 2 2 2 3 3" xfId="22949" xr:uid="{E582F548-8076-4C7F-9E1D-FFED667B3871}"/>
    <cellStyle name="Total 2 2 2 2 2 4" xfId="22950" xr:uid="{AB6A2E83-76AE-4144-B3F0-0127D91C0282}"/>
    <cellStyle name="Total 2 2 2 2 2 4 2" xfId="22951" xr:uid="{DF4B1A87-D596-46D5-BCC6-5DE103946C59}"/>
    <cellStyle name="Total 2 2 2 2 2 4 2 2" xfId="22952" xr:uid="{BAD1AC67-C139-4534-98A2-6EF4E17FE78F}"/>
    <cellStyle name="Total 2 2 2 2 2 4 3" xfId="22953" xr:uid="{34583931-FB38-48AD-9217-23C484936B8E}"/>
    <cellStyle name="Total 2 2 2 2 2 5" xfId="22954" xr:uid="{DF74242C-497E-4D3A-8E42-C9DC96AD164E}"/>
    <cellStyle name="Total 2 2 2 2 3" xfId="22955" xr:uid="{12B29914-E420-4044-94B5-B62C205C7C3D}"/>
    <cellStyle name="Total 2 2 2 2 3 2" xfId="22956" xr:uid="{1716FF2B-2ED4-4AED-83B2-AD96A6A163E4}"/>
    <cellStyle name="Total 2 2 2 2 3 2 2" xfId="22957" xr:uid="{8F957651-095C-41B3-9F70-53E2C32A7794}"/>
    <cellStyle name="Total 2 2 2 2 3 2 2 2" xfId="22958" xr:uid="{D90A214D-7FD2-40C6-AB4A-5DB4F5CB02C3}"/>
    <cellStyle name="Total 2 2 2 2 3 2 3" xfId="22959" xr:uid="{0FB9CC27-B18D-4175-9F73-1ACE16764C78}"/>
    <cellStyle name="Total 2 2 2 2 3 3" xfId="22960" xr:uid="{F27FA0FD-9767-483E-84F3-AAD1FEE7B6FB}"/>
    <cellStyle name="Total 2 2 2 2 3 3 2" xfId="22961" xr:uid="{90489DB8-A4FB-4EFF-8D38-5C2AEBD64AEB}"/>
    <cellStyle name="Total 2 2 2 2 3 3 2 2" xfId="22962" xr:uid="{B1891987-3C21-4E57-AB86-C7C58C895D0F}"/>
    <cellStyle name="Total 2 2 2 2 3 3 3" xfId="22963" xr:uid="{A5EBFBBD-0843-41D8-ADAA-F147BE398E05}"/>
    <cellStyle name="Total 2 2 2 2 3 4" xfId="22964" xr:uid="{B4ED6B41-B45A-48D1-AA30-7E7E45CDF24E}"/>
    <cellStyle name="Total 2 2 2 2 4" xfId="22965" xr:uid="{2FF54DC3-E573-4A36-B213-44487073DCC0}"/>
    <cellStyle name="Total 2 2 2 2 4 2" xfId="22966" xr:uid="{2A0D19DE-C47A-426E-BC99-A01661B65CE8}"/>
    <cellStyle name="Total 2 2 2 2 4 2 2" xfId="22967" xr:uid="{980EC69A-1FDA-4ABC-BA89-142DB8D1C53E}"/>
    <cellStyle name="Total 2 2 2 2 4 3" xfId="22968" xr:uid="{AEE9F4CF-4800-4419-AAD5-8C38F9B6ECA5}"/>
    <cellStyle name="Total 2 2 2 2 5" xfId="22969" xr:uid="{4B77B541-B5E2-4CB7-AC34-E1246A2C1FC5}"/>
    <cellStyle name="Total 2 2 2 2 5 2" xfId="22970" xr:uid="{0DAFD84A-C876-4AD8-B570-64E20F0B0902}"/>
    <cellStyle name="Total 2 2 2 2 5 2 2" xfId="22971" xr:uid="{1BD8D9CF-77B3-4082-AF08-7C62C3D25793}"/>
    <cellStyle name="Total 2 2 2 2 5 3" xfId="22972" xr:uid="{A4049E8E-D5C4-49E3-BEFD-834B29A5B1E6}"/>
    <cellStyle name="Total 2 2 2 2 6" xfId="22973" xr:uid="{28A7662F-D3E0-4780-AFFC-C4DF6570AB38}"/>
    <cellStyle name="Total 2 2 2 3" xfId="22974" xr:uid="{A58814F3-6CFC-41D0-B88F-7EA3408B9853}"/>
    <cellStyle name="Total 2 2 2 3 2" xfId="22975" xr:uid="{0033C7F9-6115-412E-9E60-79914639CCD8}"/>
    <cellStyle name="Total 2 2 2 3 2 2" xfId="22976" xr:uid="{C8A1EFB9-491E-4C3A-BB6C-5A09BF242382}"/>
    <cellStyle name="Total 2 2 2 3 2 2 2" xfId="22977" xr:uid="{959177A0-F288-4AAA-949F-B9224EC63D53}"/>
    <cellStyle name="Total 2 2 2 3 2 2 2 2" xfId="22978" xr:uid="{261FA05D-63B7-416F-9468-E6C4035FD5AC}"/>
    <cellStyle name="Total 2 2 2 3 2 2 3" xfId="22979" xr:uid="{7570CD2B-610D-4EC6-BC19-21D01F11E4A5}"/>
    <cellStyle name="Total 2 2 2 3 2 3" xfId="22980" xr:uid="{1E7D0A64-241E-4329-BD8B-B768B5620BB4}"/>
    <cellStyle name="Total 2 2 2 3 2 3 2" xfId="22981" xr:uid="{AEA86F61-8BB2-496F-95C7-68AAD08E9D61}"/>
    <cellStyle name="Total 2 2 2 3 2 3 2 2" xfId="22982" xr:uid="{958F8CE4-83C9-4B6D-9A0D-5B944788C97F}"/>
    <cellStyle name="Total 2 2 2 3 2 3 3" xfId="22983" xr:uid="{DE426B4B-DDF6-421D-BD1A-1CE62FDFDC25}"/>
    <cellStyle name="Total 2 2 2 3 2 4" xfId="22984" xr:uid="{D0ECEC85-615C-4327-9900-BE301BD4D283}"/>
    <cellStyle name="Total 2 2 2 3 3" xfId="22985" xr:uid="{26C1966B-5534-4F38-88E0-9860E8102E8B}"/>
    <cellStyle name="Total 2 2 2 3 3 2" xfId="22986" xr:uid="{16ED2034-B3E9-4697-BD37-6F461B8B352E}"/>
    <cellStyle name="Total 2 2 2 3 3 2 2" xfId="22987" xr:uid="{F095398F-DC40-4EF5-A190-76F34E615AAE}"/>
    <cellStyle name="Total 2 2 2 3 3 3" xfId="22988" xr:uid="{EC69CE59-8E9E-40AE-8614-2175C18CFB24}"/>
    <cellStyle name="Total 2 2 2 3 4" xfId="22989" xr:uid="{E5612237-5C12-46CA-9FD2-06130FDB1B3C}"/>
    <cellStyle name="Total 2 2 2 3 4 2" xfId="22990" xr:uid="{E90B8395-948E-49A4-A1F7-CEBE076D7247}"/>
    <cellStyle name="Total 2 2 2 3 4 2 2" xfId="22991" xr:uid="{C67779C6-2A87-45AA-81A0-741F55F013D8}"/>
    <cellStyle name="Total 2 2 2 3 4 3" xfId="22992" xr:uid="{02DA1FA2-0E6F-441E-8172-05D43A5E6778}"/>
    <cellStyle name="Total 2 2 2 3 5" xfId="22993" xr:uid="{C9070F9C-DC1E-4DA1-A2CE-80CFA2EE943D}"/>
    <cellStyle name="Total 2 2 2 4" xfId="22994" xr:uid="{19F4C9A7-223D-42A9-B702-61CEC59795C7}"/>
    <cellStyle name="Total 2 2 2 4 2" xfId="22995" xr:uid="{585FDC41-23A6-4FDA-A223-B73323BD7B1E}"/>
    <cellStyle name="Total 2 2 2 4 2 2" xfId="22996" xr:uid="{D52AF813-BC47-46F3-9C78-906D42AD7567}"/>
    <cellStyle name="Total 2 2 2 4 2 2 2" xfId="22997" xr:uid="{BE0DB319-9D68-4ED5-86CF-9153D0FAC94F}"/>
    <cellStyle name="Total 2 2 2 4 2 3" xfId="22998" xr:uid="{CFCD6407-4155-4944-9666-E09DD7A2E985}"/>
    <cellStyle name="Total 2 2 2 4 3" xfId="22999" xr:uid="{B2DCBF87-AB3B-4218-AA53-8A403CD58F15}"/>
    <cellStyle name="Total 2 2 2 4 3 2" xfId="23000" xr:uid="{0890B6FD-667E-4967-BCE4-6ED8F58CD92B}"/>
    <cellStyle name="Total 2 2 2 4 3 2 2" xfId="23001" xr:uid="{05F30682-D614-415F-B8A8-E9AC19B1B765}"/>
    <cellStyle name="Total 2 2 2 4 3 3" xfId="23002" xr:uid="{23060EAF-EE99-4B9E-AECE-B9FF33D13385}"/>
    <cellStyle name="Total 2 2 2 4 4" xfId="23003" xr:uid="{97B45971-FE26-41AA-AA8A-AAAC733564BE}"/>
    <cellStyle name="Total 2 2 2 5" xfId="23004" xr:uid="{0B696091-6651-4195-9FE2-DCD11E70D54E}"/>
    <cellStyle name="Total 2 2 2 5 2" xfId="23005" xr:uid="{1F6665A3-31AE-4FBE-95C0-D4D6A02633DA}"/>
    <cellStyle name="Total 2 2 2 5 2 2" xfId="23006" xr:uid="{071E56A5-463F-4ECD-A8BC-0A73A56CC20F}"/>
    <cellStyle name="Total 2 2 2 5 3" xfId="23007" xr:uid="{53C92E3A-AF54-4563-839F-842D2F7D0B3D}"/>
    <cellStyle name="Total 2 2 2 6" xfId="23008" xr:uid="{DFC3196A-9863-4EBA-A210-9A99F3D813FC}"/>
    <cellStyle name="Total 2 2 2 6 2" xfId="23009" xr:uid="{6F69633D-F932-4415-A586-224031AF579F}"/>
    <cellStyle name="Total 2 2 2 6 2 2" xfId="23010" xr:uid="{9227FB97-3D37-4A62-B372-129C94EE48D1}"/>
    <cellStyle name="Total 2 2 2 6 3" xfId="23011" xr:uid="{687B542D-6D0A-485E-8AC5-0E7DE06297BE}"/>
    <cellStyle name="Total 2 2 2 7" xfId="23012" xr:uid="{4FAABB71-84BF-4CB3-A82E-921C903A325F}"/>
    <cellStyle name="Total 2 2 3" xfId="23013" xr:uid="{46B94DED-B127-4A4B-8170-EBCF36365644}"/>
    <cellStyle name="Total 2 2 3 2" xfId="23014" xr:uid="{DFEF178B-D73E-43BB-B847-6E33260A4F1A}"/>
    <cellStyle name="Total 2 2 3 2 2" xfId="23015" xr:uid="{4FB5D257-1A96-4E07-8FE6-5007B4BFDCA0}"/>
    <cellStyle name="Total 2 2 3 2 2 2" xfId="23016" xr:uid="{9DF94B2D-5F34-4012-810F-A3E700A0C7BD}"/>
    <cellStyle name="Total 2 2 3 2 2 2 2" xfId="23017" xr:uid="{63678DC9-C3A0-4BB2-BD83-B36706DBB9C4}"/>
    <cellStyle name="Total 2 2 3 2 2 2 2 2" xfId="23018" xr:uid="{85C3D843-40AA-4616-BC03-FC1CFD29E40D}"/>
    <cellStyle name="Total 2 2 3 2 2 2 3" xfId="23019" xr:uid="{9A9370C3-C013-41FD-B659-E991B16E71B7}"/>
    <cellStyle name="Total 2 2 3 2 2 3" xfId="23020" xr:uid="{E201766B-C001-478E-94B4-95FFA3BD5CE7}"/>
    <cellStyle name="Total 2 2 3 2 2 3 2" xfId="23021" xr:uid="{AC06605B-0F32-4222-B339-A9695D200A5F}"/>
    <cellStyle name="Total 2 2 3 2 2 3 2 2" xfId="23022" xr:uid="{68F4F62A-FE2A-478A-83E5-214845B3BC4C}"/>
    <cellStyle name="Total 2 2 3 2 2 3 3" xfId="23023" xr:uid="{9AD67462-6614-435B-99E5-9340EA05B816}"/>
    <cellStyle name="Total 2 2 3 2 2 4" xfId="23024" xr:uid="{45D5DE2A-FE07-40D3-B2D2-D646128F4B14}"/>
    <cellStyle name="Total 2 2 3 2 3" xfId="23025" xr:uid="{0FA34961-7667-4D1B-9551-E9A9E8799297}"/>
    <cellStyle name="Total 2 2 3 2 3 2" xfId="23026" xr:uid="{5FD24B6A-70B4-44AC-AEC3-22B425C3D0CC}"/>
    <cellStyle name="Total 2 2 3 2 3 2 2" xfId="23027" xr:uid="{792605C3-B709-4929-B133-B5C6B734C088}"/>
    <cellStyle name="Total 2 2 3 2 3 3" xfId="23028" xr:uid="{17AB30BA-F2C1-41F7-A44F-F5B47CD0105F}"/>
    <cellStyle name="Total 2 2 3 2 4" xfId="23029" xr:uid="{D5790E6F-471B-498A-9AD1-F92E75325EEA}"/>
    <cellStyle name="Total 2 2 3 2 4 2" xfId="23030" xr:uid="{99D8F29C-8777-4F48-AA3A-C0D7697F4F9B}"/>
    <cellStyle name="Total 2 2 3 2 4 2 2" xfId="23031" xr:uid="{886553ED-E107-4619-B657-6B0D636D04B2}"/>
    <cellStyle name="Total 2 2 3 2 4 3" xfId="23032" xr:uid="{B2099B21-1813-43D8-BF3B-300A782E342F}"/>
    <cellStyle name="Total 2 2 3 2 5" xfId="23033" xr:uid="{02D5D2B4-2C59-4CCF-96A4-F476E8D30BFA}"/>
    <cellStyle name="Total 2 2 3 3" xfId="23034" xr:uid="{B50F0DC2-EDCB-4C31-BEAA-E7E2F45692FA}"/>
    <cellStyle name="Total 2 2 3 3 2" xfId="23035" xr:uid="{9E9A1DBA-4F90-439F-BAC7-3CD2364ACDA4}"/>
    <cellStyle name="Total 2 2 3 3 2 2" xfId="23036" xr:uid="{214DA654-67D2-4E85-9658-6026B4CDAFE2}"/>
    <cellStyle name="Total 2 2 3 3 2 2 2" xfId="23037" xr:uid="{8ADAF5F3-F19C-4C33-89C9-6671CEEFD005}"/>
    <cellStyle name="Total 2 2 3 3 2 3" xfId="23038" xr:uid="{B2CEF191-D59D-474B-ADEC-BA734A0468B3}"/>
    <cellStyle name="Total 2 2 3 3 3" xfId="23039" xr:uid="{ACD60691-95CF-4116-B170-72E337F2A29A}"/>
    <cellStyle name="Total 2 2 3 3 3 2" xfId="23040" xr:uid="{2E073EA6-79B9-43F7-9285-5F45C35CB24E}"/>
    <cellStyle name="Total 2 2 3 3 3 2 2" xfId="23041" xr:uid="{2E64C13D-09D8-486C-A07E-C9580A0ABF32}"/>
    <cellStyle name="Total 2 2 3 3 3 3" xfId="23042" xr:uid="{AAF6992C-67CB-463B-A6F4-BF59BEEEA8EB}"/>
    <cellStyle name="Total 2 2 3 3 4" xfId="23043" xr:uid="{DF5427C8-A15B-465B-BD30-C7C500537DCE}"/>
    <cellStyle name="Total 2 2 3 4" xfId="23044" xr:uid="{8B9BC983-0956-4909-9D77-426AC00A1948}"/>
    <cellStyle name="Total 2 2 3 4 2" xfId="23045" xr:uid="{CF5FB6AC-4099-4DA5-8943-75260C22917A}"/>
    <cellStyle name="Total 2 2 3 4 2 2" xfId="23046" xr:uid="{4B5DDEFF-5F55-4C13-A86D-BB42CF47B770}"/>
    <cellStyle name="Total 2 2 3 4 3" xfId="23047" xr:uid="{2091DE91-488A-45C1-BBAB-9A00F4BAAC36}"/>
    <cellStyle name="Total 2 2 3 5" xfId="23048" xr:uid="{71ADEF59-605C-4102-98CB-D8790B2FCE18}"/>
    <cellStyle name="Total 2 2 3 5 2" xfId="23049" xr:uid="{54E8CCFF-9271-437D-8F68-44B880C1B21B}"/>
    <cellStyle name="Total 2 2 3 5 2 2" xfId="23050" xr:uid="{5CE1DB10-E747-409F-832D-7EFD29AED302}"/>
    <cellStyle name="Total 2 2 3 5 3" xfId="23051" xr:uid="{B1C53F86-FD64-449F-85AF-A0DC9812E23A}"/>
    <cellStyle name="Total 2 2 3 6" xfId="23052" xr:uid="{47AF459D-FB5F-4377-A13F-7C4918C38947}"/>
    <cellStyle name="Total 2 2 4" xfId="23053" xr:uid="{BEDDEFDD-BAF5-4E7C-9AE8-10FB291BFEB4}"/>
    <cellStyle name="Total 2 2 4 2" xfId="23054" xr:uid="{D0045BA5-C7ED-46B0-B4BE-0EDF5BFA7E50}"/>
    <cellStyle name="Total 2 2 4 2 2" xfId="23055" xr:uid="{DD8C9150-4D24-4878-8CD7-CF7333FAF779}"/>
    <cellStyle name="Total 2 2 4 2 2 2" xfId="23056" xr:uid="{B580EFE0-D7C7-4E04-AD8D-DC3DB1D526C8}"/>
    <cellStyle name="Total 2 2 4 2 2 2 2" xfId="23057" xr:uid="{82A1899C-49D6-4C48-A02E-5DDAC37BDD1D}"/>
    <cellStyle name="Total 2 2 4 2 2 3" xfId="23058" xr:uid="{0A1DE643-9A82-4DCE-A25E-4285F5F3C6BA}"/>
    <cellStyle name="Total 2 2 4 2 3" xfId="23059" xr:uid="{31015D34-6B46-4B01-BE2B-2EACEAD752EF}"/>
    <cellStyle name="Total 2 2 4 2 3 2" xfId="23060" xr:uid="{5FE91F70-7841-4006-9E3C-AE0A4DF5048C}"/>
    <cellStyle name="Total 2 2 4 2 3 2 2" xfId="23061" xr:uid="{41113547-E8F4-4508-83D6-86692E672D8D}"/>
    <cellStyle name="Total 2 2 4 2 3 3" xfId="23062" xr:uid="{849BFF15-9D0E-4E61-A9F5-81FCAAFB4B9B}"/>
    <cellStyle name="Total 2 2 4 2 4" xfId="23063" xr:uid="{F0F39BB8-4D5A-4371-997F-F442C92D9BC2}"/>
    <cellStyle name="Total 2 2 4 3" xfId="23064" xr:uid="{438CD491-4E65-475D-8D91-AA4203F4E6E6}"/>
    <cellStyle name="Total 2 2 4 3 2" xfId="23065" xr:uid="{1B76FE66-F953-4B81-81A1-F2F87178A66E}"/>
    <cellStyle name="Total 2 2 4 3 2 2" xfId="23066" xr:uid="{C9638341-6A2B-4AF3-BA88-E9F8CD14563B}"/>
    <cellStyle name="Total 2 2 4 3 3" xfId="23067" xr:uid="{1E6E0C24-6A52-4A75-BEE8-F4242503CFA5}"/>
    <cellStyle name="Total 2 2 4 4" xfId="23068" xr:uid="{618CCD54-5885-4831-834A-42889EBE7AF6}"/>
    <cellStyle name="Total 2 2 4 4 2" xfId="23069" xr:uid="{2C64D3F5-27E4-4554-83D4-A8F2768EE45D}"/>
    <cellStyle name="Total 2 2 4 4 2 2" xfId="23070" xr:uid="{7B9B13F8-0C88-4E85-B093-81F844B8F8BC}"/>
    <cellStyle name="Total 2 2 4 4 3" xfId="23071" xr:uid="{239E2EF9-C8A2-4F08-91F4-C945E8DA5F75}"/>
    <cellStyle name="Total 2 2 4 5" xfId="23072" xr:uid="{2A4AA4F1-7ED5-4BDE-AA7F-6A0FAE842685}"/>
    <cellStyle name="Total 2 2 5" xfId="23073" xr:uid="{0CC43A62-FEEE-45F6-82BC-E153E3C9AB72}"/>
    <cellStyle name="Total 2 2 5 2" xfId="23074" xr:uid="{977A92CF-77F3-4EA2-9E0F-E53E04F958A7}"/>
    <cellStyle name="Total 2 2 5 2 2" xfId="23075" xr:uid="{58A45D68-BFD4-4003-9831-E802B2D96397}"/>
    <cellStyle name="Total 2 2 5 2 2 2" xfId="23076" xr:uid="{624769A4-88E8-47FF-999B-2E6885192927}"/>
    <cellStyle name="Total 2 2 5 2 3" xfId="23077" xr:uid="{CACB0B67-53FB-4166-AED4-42C7D92578E2}"/>
    <cellStyle name="Total 2 2 5 3" xfId="23078" xr:uid="{8DF0072C-C4A8-4E33-AA5F-C9FC98D7E4B3}"/>
    <cellStyle name="Total 2 2 5 3 2" xfId="23079" xr:uid="{E9F2FB32-BA67-498C-86A9-B00C88CBD419}"/>
    <cellStyle name="Total 2 2 5 3 2 2" xfId="23080" xr:uid="{E7D4AB29-A09D-4306-AF77-E9153D80C7B3}"/>
    <cellStyle name="Total 2 2 5 3 3" xfId="23081" xr:uid="{57CEEABC-776F-41FC-BADB-361CFB119B83}"/>
    <cellStyle name="Total 2 2 5 4" xfId="23082" xr:uid="{1929C2C1-3A63-40E2-B2BA-D23F0D1961BC}"/>
    <cellStyle name="Total 2 2 6" xfId="23083" xr:uid="{E61E2FBC-36E7-45D4-B9BD-797A8AC509F5}"/>
    <cellStyle name="Total 2 2 6 2" xfId="23084" xr:uid="{E34FF7C6-3CCD-4185-BFA4-1412BC8AD0E4}"/>
    <cellStyle name="Total 2 2 6 2 2" xfId="23085" xr:uid="{A48188FA-CCE7-4C41-99A5-79B6090CCCA6}"/>
    <cellStyle name="Total 2 2 6 3" xfId="23086" xr:uid="{38EBD04A-5D90-44DD-8B61-29BA281D0D2F}"/>
    <cellStyle name="Total 2 2 7" xfId="23087" xr:uid="{F3B7CEF2-0FF1-4B74-9626-65C96E0DB7BF}"/>
    <cellStyle name="Total 2 2 7 2" xfId="23088" xr:uid="{E1A46CDC-E7AB-4142-AF54-1425413920F1}"/>
    <cellStyle name="Total 2 2 7 2 2" xfId="23089" xr:uid="{F81588B7-A8F8-41BD-A876-A8192C4BB92D}"/>
    <cellStyle name="Total 2 2 7 3" xfId="23090" xr:uid="{07B4935F-5D51-4805-8680-E47B62119B73}"/>
    <cellStyle name="Total 2 2 8" xfId="23091" xr:uid="{AECBB891-FAAB-41AC-8300-3FA06EB7EBD2}"/>
    <cellStyle name="Total 2 2 9" xfId="23092" xr:uid="{8F9B242E-331C-4013-9A8E-D011C3CC884C}"/>
    <cellStyle name="Total 2 3" xfId="23093" xr:uid="{23152EE3-41A5-4F21-90DC-B344B7BAF47F}"/>
    <cellStyle name="Total 2 3 2" xfId="23094" xr:uid="{838CC18A-F420-4DF9-96C7-0072D5233A71}"/>
    <cellStyle name="Total 2 3 2 2" xfId="23095" xr:uid="{C86DB4BA-CC43-45AE-BB0D-C6DECFE65138}"/>
    <cellStyle name="Total 2 3 2 2 2" xfId="23096" xr:uid="{557786A5-DBB7-44FA-BF82-A375C39B6295}"/>
    <cellStyle name="Total 2 3 2 2 2 2" xfId="23097" xr:uid="{1ABD9F1A-39CB-44FC-96CE-934C62D55B76}"/>
    <cellStyle name="Total 2 3 2 2 2 2 2" xfId="23098" xr:uid="{BA2256C2-6004-4D64-9F57-475C5BE1783A}"/>
    <cellStyle name="Total 2 3 2 2 2 2 2 2" xfId="23099" xr:uid="{70A94C88-02DE-4A5A-AC91-0E94533A0F83}"/>
    <cellStyle name="Total 2 3 2 2 2 2 2 2 2" xfId="23100" xr:uid="{CB022CDE-8D0F-496E-AEF3-C203EE038AE3}"/>
    <cellStyle name="Total 2 3 2 2 2 2 2 3" xfId="23101" xr:uid="{0CCD56C6-01E0-44B7-9400-4ABE2AAD8BF3}"/>
    <cellStyle name="Total 2 3 2 2 2 2 3" xfId="23102" xr:uid="{5321C52F-2654-4B6C-94CC-5EE66A43001F}"/>
    <cellStyle name="Total 2 3 2 2 2 2 3 2" xfId="23103" xr:uid="{658F0493-83B9-4486-9BFD-623026011BC7}"/>
    <cellStyle name="Total 2 3 2 2 2 2 3 2 2" xfId="23104" xr:uid="{E4410222-059E-4D2A-8D57-15CD2963E89A}"/>
    <cellStyle name="Total 2 3 2 2 2 2 3 3" xfId="23105" xr:uid="{89914C29-ED1A-4D27-8099-C3F74BF2B904}"/>
    <cellStyle name="Total 2 3 2 2 2 2 4" xfId="23106" xr:uid="{1749EB93-FFA1-4768-B130-2F089446F111}"/>
    <cellStyle name="Total 2 3 2 2 2 3" xfId="23107" xr:uid="{0C61C068-7BAA-4DDF-9078-CAD649A2C18D}"/>
    <cellStyle name="Total 2 3 2 2 2 3 2" xfId="23108" xr:uid="{575DDA04-5989-434D-A2F0-180E9D05CDAA}"/>
    <cellStyle name="Total 2 3 2 2 2 3 2 2" xfId="23109" xr:uid="{F95C7026-B23A-4628-B677-47F86A40A185}"/>
    <cellStyle name="Total 2 3 2 2 2 3 3" xfId="23110" xr:uid="{45B73B79-421A-44EB-83CF-4B7FBADCDF32}"/>
    <cellStyle name="Total 2 3 2 2 2 4" xfId="23111" xr:uid="{079C7D5C-5F22-48A8-8661-B1557F844F80}"/>
    <cellStyle name="Total 2 3 2 2 2 4 2" xfId="23112" xr:uid="{96D4856B-A767-44E5-AF5C-C906365B102C}"/>
    <cellStyle name="Total 2 3 2 2 2 4 2 2" xfId="23113" xr:uid="{DC7BA403-8494-4CB6-BA8E-B5C509D6F270}"/>
    <cellStyle name="Total 2 3 2 2 2 4 3" xfId="23114" xr:uid="{AB8B8CA0-8AB7-4A5E-BE0D-60538C72C9DD}"/>
    <cellStyle name="Total 2 3 2 2 2 5" xfId="23115" xr:uid="{50C7DC3F-13A6-4260-BD7B-AEAF1F0309AE}"/>
    <cellStyle name="Total 2 3 2 2 3" xfId="23116" xr:uid="{A144300A-2A27-4223-807C-89817993AB5D}"/>
    <cellStyle name="Total 2 3 2 2 3 2" xfId="23117" xr:uid="{5B86535A-F25E-45BB-91C5-14A19DBEABBD}"/>
    <cellStyle name="Total 2 3 2 2 3 2 2" xfId="23118" xr:uid="{E2E44E73-53BB-482B-8AC0-AAB4CF3CA704}"/>
    <cellStyle name="Total 2 3 2 2 3 2 2 2" xfId="23119" xr:uid="{4440BF68-6751-4476-8056-ECC6F8A973A9}"/>
    <cellStyle name="Total 2 3 2 2 3 2 3" xfId="23120" xr:uid="{BBFB7235-2431-415C-91ED-5768749D0C72}"/>
    <cellStyle name="Total 2 3 2 2 3 3" xfId="23121" xr:uid="{4D78F3DC-9ACA-4524-BB44-7C7A588194B5}"/>
    <cellStyle name="Total 2 3 2 2 3 3 2" xfId="23122" xr:uid="{E6FE6390-628C-4E0D-A6E0-E1FA0C2976E6}"/>
    <cellStyle name="Total 2 3 2 2 3 3 2 2" xfId="23123" xr:uid="{643B0F86-9061-4958-8EAB-A1BEA113302C}"/>
    <cellStyle name="Total 2 3 2 2 3 3 3" xfId="23124" xr:uid="{C7914210-6451-4B1D-AB22-8B3723A2076F}"/>
    <cellStyle name="Total 2 3 2 2 3 4" xfId="23125" xr:uid="{1FB3D249-1DE2-43EE-AA4C-31E544804A98}"/>
    <cellStyle name="Total 2 3 2 2 4" xfId="23126" xr:uid="{F4B2DAEE-1235-4B3C-A3C9-3E50F00C11DB}"/>
    <cellStyle name="Total 2 3 2 2 4 2" xfId="23127" xr:uid="{5AF44790-35CD-4358-BF75-F872752BC539}"/>
    <cellStyle name="Total 2 3 2 2 4 2 2" xfId="23128" xr:uid="{F834488D-CEEB-439A-A167-4DC3D09348E8}"/>
    <cellStyle name="Total 2 3 2 2 4 3" xfId="23129" xr:uid="{07857472-4EE7-4A4F-B8F5-151AF25065DD}"/>
    <cellStyle name="Total 2 3 2 2 5" xfId="23130" xr:uid="{2371B94F-8F33-430B-BCD7-74FFA5AF19E0}"/>
    <cellStyle name="Total 2 3 2 2 5 2" xfId="23131" xr:uid="{4CFCC0A3-3A65-43BB-974A-E5D604F62936}"/>
    <cellStyle name="Total 2 3 2 2 5 2 2" xfId="23132" xr:uid="{BD55663D-A74D-4786-B1D1-DFB9556B2CE9}"/>
    <cellStyle name="Total 2 3 2 2 5 3" xfId="23133" xr:uid="{849BE16A-44C9-4C50-A210-603C186BDBBE}"/>
    <cellStyle name="Total 2 3 2 2 6" xfId="23134" xr:uid="{691DE085-C152-4F56-BBAA-8C0EB368C076}"/>
    <cellStyle name="Total 2 3 2 3" xfId="23135" xr:uid="{EF1A41D4-C5F6-41E1-B4B3-77CE98AA0ABA}"/>
    <cellStyle name="Total 2 3 2 3 2" xfId="23136" xr:uid="{ECEF3BB0-6553-4D3A-BF4B-8DC533D58E28}"/>
    <cellStyle name="Total 2 3 2 3 2 2" xfId="23137" xr:uid="{9A962E6B-954D-447C-9CC0-2335DC6CA3B4}"/>
    <cellStyle name="Total 2 3 2 3 2 2 2" xfId="23138" xr:uid="{C9831236-8945-46FE-8F5A-9526D8F4B567}"/>
    <cellStyle name="Total 2 3 2 3 2 2 2 2" xfId="23139" xr:uid="{1518A24B-FD1D-4FED-8CD4-7CDCBE59A03F}"/>
    <cellStyle name="Total 2 3 2 3 2 2 3" xfId="23140" xr:uid="{E9C67825-7435-48DB-B810-D766B4C03717}"/>
    <cellStyle name="Total 2 3 2 3 2 3" xfId="23141" xr:uid="{18BE78B8-DECC-4D39-A9E0-B38F8BD9D71F}"/>
    <cellStyle name="Total 2 3 2 3 2 3 2" xfId="23142" xr:uid="{8EF98A46-BCA4-4100-8E94-B1FF7717597C}"/>
    <cellStyle name="Total 2 3 2 3 2 3 2 2" xfId="23143" xr:uid="{AD024396-66EA-4EB4-AE5F-22338981E9FC}"/>
    <cellStyle name="Total 2 3 2 3 2 3 3" xfId="23144" xr:uid="{77A6683E-EE74-49A1-85F0-6EA3AA4D876E}"/>
    <cellStyle name="Total 2 3 2 3 2 4" xfId="23145" xr:uid="{CA30C103-605C-490B-8F2B-654E6A0B52FE}"/>
    <cellStyle name="Total 2 3 2 3 3" xfId="23146" xr:uid="{1EC1E601-6A31-4D62-8499-420817E563F5}"/>
    <cellStyle name="Total 2 3 2 3 3 2" xfId="23147" xr:uid="{F8983042-1018-4562-82BA-51AA024B5E36}"/>
    <cellStyle name="Total 2 3 2 3 3 2 2" xfId="23148" xr:uid="{4C6872D8-CFC7-4BDB-BB88-AB38C8C37B52}"/>
    <cellStyle name="Total 2 3 2 3 3 3" xfId="23149" xr:uid="{5983A78E-A6CD-4ED4-A573-21967A69638D}"/>
    <cellStyle name="Total 2 3 2 3 4" xfId="23150" xr:uid="{6ED1A79B-45EB-42C2-8481-BEB7DC846580}"/>
    <cellStyle name="Total 2 3 2 3 4 2" xfId="23151" xr:uid="{A5CD5FC8-D306-4565-85C4-2C00E739CC77}"/>
    <cellStyle name="Total 2 3 2 3 4 2 2" xfId="23152" xr:uid="{D5A26CB7-0BDD-4A67-ACD8-96EC5CDE121E}"/>
    <cellStyle name="Total 2 3 2 3 4 3" xfId="23153" xr:uid="{09FB9F1C-B52B-4E7E-91BF-B7BFAA06206F}"/>
    <cellStyle name="Total 2 3 2 3 5" xfId="23154" xr:uid="{5269BAEF-B863-4B0F-855B-1E3B52E92495}"/>
    <cellStyle name="Total 2 3 2 4" xfId="23155" xr:uid="{96D198C9-170E-47BC-A9B3-0D876878D4B6}"/>
    <cellStyle name="Total 2 3 2 4 2" xfId="23156" xr:uid="{4212314C-BFB0-420F-83B5-A4B1B71F40B9}"/>
    <cellStyle name="Total 2 3 2 4 2 2" xfId="23157" xr:uid="{911C7A2C-0758-40E4-B264-3F3DC04372C0}"/>
    <cellStyle name="Total 2 3 2 4 2 2 2" xfId="23158" xr:uid="{A8ABD4C3-EC4C-4992-9043-4C4FE85390EF}"/>
    <cellStyle name="Total 2 3 2 4 2 3" xfId="23159" xr:uid="{5FDD86DB-7193-4282-9F79-59715960BC64}"/>
    <cellStyle name="Total 2 3 2 4 3" xfId="23160" xr:uid="{50A036CD-30A1-4A57-B711-68A5377095B4}"/>
    <cellStyle name="Total 2 3 2 4 3 2" xfId="23161" xr:uid="{81F1C0F8-9A60-4F8C-8F3D-A51E95C58409}"/>
    <cellStyle name="Total 2 3 2 4 3 2 2" xfId="23162" xr:uid="{901C24DB-221A-4917-AE14-75E61C9E8DEB}"/>
    <cellStyle name="Total 2 3 2 4 3 3" xfId="23163" xr:uid="{73888A75-F3DA-41A0-9EEC-9E78E8D752F5}"/>
    <cellStyle name="Total 2 3 2 4 4" xfId="23164" xr:uid="{E2C140A3-90DB-4275-82F3-A29EED6E0752}"/>
    <cellStyle name="Total 2 3 2 5" xfId="23165" xr:uid="{4CB94ADA-382D-4391-82AE-32868FF5B787}"/>
    <cellStyle name="Total 2 3 2 5 2" xfId="23166" xr:uid="{AFE84E5E-E967-4973-A918-3AD72FDB18C3}"/>
    <cellStyle name="Total 2 3 2 5 2 2" xfId="23167" xr:uid="{1A3CB559-1842-4DAA-BA4C-E0F5EE9E4810}"/>
    <cellStyle name="Total 2 3 2 5 3" xfId="23168" xr:uid="{676CD794-DB0C-4526-BB29-B82DA55FC37C}"/>
    <cellStyle name="Total 2 3 2 6" xfId="23169" xr:uid="{D32ADABC-FA86-4976-96E7-99AD88FF360F}"/>
    <cellStyle name="Total 2 3 2 6 2" xfId="23170" xr:uid="{620B2312-A59E-4098-BF7C-4876CFDEEA11}"/>
    <cellStyle name="Total 2 3 2 6 2 2" xfId="23171" xr:uid="{7B02C101-D137-42CA-912C-6D98E7568E7D}"/>
    <cellStyle name="Total 2 3 2 6 3" xfId="23172" xr:uid="{37569BBC-C940-44B8-BD88-8A332CDCF7FE}"/>
    <cellStyle name="Total 2 3 2 7" xfId="23173" xr:uid="{D1A3B374-71AF-4A15-839A-05160D7DC8A3}"/>
    <cellStyle name="Total 2 3 3" xfId="23174" xr:uid="{0627F065-AB6E-48EF-9322-311744596880}"/>
    <cellStyle name="Total 2 3 3 2" xfId="23175" xr:uid="{E478E135-7638-40DA-B8DE-AAF600794AB8}"/>
    <cellStyle name="Total 2 3 3 2 2" xfId="23176" xr:uid="{194BF624-18A6-48FA-9A82-FA6282E28E72}"/>
    <cellStyle name="Total 2 3 3 2 2 2" xfId="23177" xr:uid="{13E9BE71-7A29-40F7-9A92-93038D2F0C1E}"/>
    <cellStyle name="Total 2 3 3 2 2 2 2" xfId="23178" xr:uid="{BD09417B-3315-49EE-8630-A624B0134945}"/>
    <cellStyle name="Total 2 3 3 2 2 2 2 2" xfId="23179" xr:uid="{97155452-EC38-40B0-9F63-5B0F3EA3D2C3}"/>
    <cellStyle name="Total 2 3 3 2 2 2 3" xfId="23180" xr:uid="{3BF6C0D7-9CC0-47F9-BA17-1885060C54FA}"/>
    <cellStyle name="Total 2 3 3 2 2 3" xfId="23181" xr:uid="{A7F281CF-4C44-4A4D-A860-E2BBBB73B07F}"/>
    <cellStyle name="Total 2 3 3 2 2 3 2" xfId="23182" xr:uid="{F159B128-8925-4A10-817D-DD6643708A97}"/>
    <cellStyle name="Total 2 3 3 2 2 3 2 2" xfId="23183" xr:uid="{A818329E-3B5C-41C6-87C5-7140215BCB36}"/>
    <cellStyle name="Total 2 3 3 2 2 3 3" xfId="23184" xr:uid="{25B140BC-7D92-4080-83BA-958BA341B59C}"/>
    <cellStyle name="Total 2 3 3 2 2 4" xfId="23185" xr:uid="{209B056F-82D8-41BB-A48B-CF5E87DEC9B6}"/>
    <cellStyle name="Total 2 3 3 2 3" xfId="23186" xr:uid="{72416413-313B-4525-B134-533EB6F2F5F6}"/>
    <cellStyle name="Total 2 3 3 2 3 2" xfId="23187" xr:uid="{787033FA-ACDF-4F91-8B21-6FD803102448}"/>
    <cellStyle name="Total 2 3 3 2 3 2 2" xfId="23188" xr:uid="{E9DA416A-E02F-438D-B8F4-AA4CBAEE973D}"/>
    <cellStyle name="Total 2 3 3 2 3 3" xfId="23189" xr:uid="{99C057AA-32FF-4D23-A7C0-5782B2B789F8}"/>
    <cellStyle name="Total 2 3 3 2 4" xfId="23190" xr:uid="{14424FD3-923B-4E95-8D51-E358B74351E4}"/>
    <cellStyle name="Total 2 3 3 2 4 2" xfId="23191" xr:uid="{1BD73457-7DC7-42AA-A5A3-0A2F9964AB84}"/>
    <cellStyle name="Total 2 3 3 2 4 2 2" xfId="23192" xr:uid="{7BDF031B-7846-4E2F-B748-81F6D6CC35DD}"/>
    <cellStyle name="Total 2 3 3 2 4 3" xfId="23193" xr:uid="{38EBF012-4F48-4C11-A71E-00C141015351}"/>
    <cellStyle name="Total 2 3 3 2 5" xfId="23194" xr:uid="{9E50807A-9B65-4A9C-828B-26916935BC20}"/>
    <cellStyle name="Total 2 3 3 3" xfId="23195" xr:uid="{4802D552-E15D-4507-8AE1-4192055189A9}"/>
    <cellStyle name="Total 2 3 3 3 2" xfId="23196" xr:uid="{F51D016A-CC04-468E-A383-1440D61D745C}"/>
    <cellStyle name="Total 2 3 3 3 2 2" xfId="23197" xr:uid="{EC5EAD59-591C-4AF7-B482-39DF1273BCB8}"/>
    <cellStyle name="Total 2 3 3 3 2 2 2" xfId="23198" xr:uid="{3038626C-3FE9-4554-A9F5-E7567A94CC07}"/>
    <cellStyle name="Total 2 3 3 3 2 3" xfId="23199" xr:uid="{2D680907-12BB-4C6A-9F49-1F12B6FA1CCA}"/>
    <cellStyle name="Total 2 3 3 3 3" xfId="23200" xr:uid="{18364140-9317-4269-AA29-C13CA0498AEC}"/>
    <cellStyle name="Total 2 3 3 3 3 2" xfId="23201" xr:uid="{FCE2C796-EE42-4CA3-9F5B-9171CE063AC0}"/>
    <cellStyle name="Total 2 3 3 3 3 2 2" xfId="23202" xr:uid="{5473BE16-78B6-4EF9-A5E3-E8DE8A084D8D}"/>
    <cellStyle name="Total 2 3 3 3 3 3" xfId="23203" xr:uid="{820635FE-7512-421C-9EFB-9A232868C36E}"/>
    <cellStyle name="Total 2 3 3 3 4" xfId="23204" xr:uid="{B03680E6-E40B-4BE2-84D6-D7CE624B1049}"/>
    <cellStyle name="Total 2 3 3 4" xfId="23205" xr:uid="{4003F680-C7CC-4921-AA93-B90A990C2A74}"/>
    <cellStyle name="Total 2 3 3 4 2" xfId="23206" xr:uid="{FBDD1BF4-A0A4-4DE0-AD0F-602B64473FB5}"/>
    <cellStyle name="Total 2 3 3 4 2 2" xfId="23207" xr:uid="{9CB38179-8F94-4D1B-95DE-E0688395FCCE}"/>
    <cellStyle name="Total 2 3 3 4 3" xfId="23208" xr:uid="{8A45E19B-2A79-42D6-B6A2-4696A7694C1C}"/>
    <cellStyle name="Total 2 3 3 5" xfId="23209" xr:uid="{3C530C12-F652-4198-968E-1601EAA9BFBC}"/>
    <cellStyle name="Total 2 3 3 5 2" xfId="23210" xr:uid="{7FD3364C-9327-4AEF-A4BD-6F8B5D471B90}"/>
    <cellStyle name="Total 2 3 3 5 2 2" xfId="23211" xr:uid="{3D3F7C0E-0233-4D64-8EB0-4592849DD67F}"/>
    <cellStyle name="Total 2 3 3 5 3" xfId="23212" xr:uid="{6952AC05-D851-4782-9373-38B8FB60C064}"/>
    <cellStyle name="Total 2 3 3 6" xfId="23213" xr:uid="{5364155D-564F-44F6-967C-625964720BE7}"/>
    <cellStyle name="Total 2 3 4" xfId="23214" xr:uid="{ED089DEB-BDAC-4B01-BF0C-190772B2A43F}"/>
    <cellStyle name="Total 2 3 4 2" xfId="23215" xr:uid="{6D2DA02B-535B-497A-80E0-32374BACD9CF}"/>
    <cellStyle name="Total 2 3 4 2 2" xfId="23216" xr:uid="{87049B8D-4A07-496C-BAF1-862ACF6D3038}"/>
    <cellStyle name="Total 2 3 4 2 2 2" xfId="23217" xr:uid="{AB43FD32-F56D-4644-882A-293999340388}"/>
    <cellStyle name="Total 2 3 4 2 2 2 2" xfId="23218" xr:uid="{02515A07-520B-4E5E-87B5-CBE8A9B373AD}"/>
    <cellStyle name="Total 2 3 4 2 2 3" xfId="23219" xr:uid="{F4BFEA21-9322-4B87-862E-26A369D9023C}"/>
    <cellStyle name="Total 2 3 4 2 3" xfId="23220" xr:uid="{C9CC74E5-A2CB-498A-A061-1F3747A34D97}"/>
    <cellStyle name="Total 2 3 4 2 3 2" xfId="23221" xr:uid="{3747778E-79DB-4C53-998D-9863B4FDE104}"/>
    <cellStyle name="Total 2 3 4 2 3 2 2" xfId="23222" xr:uid="{A7940E2F-71B2-4B3D-81E5-5FA0F0A6BDF7}"/>
    <cellStyle name="Total 2 3 4 2 3 3" xfId="23223" xr:uid="{5FF4FA49-9C97-41F8-AEB5-86B1EB7B0D3E}"/>
    <cellStyle name="Total 2 3 4 2 4" xfId="23224" xr:uid="{250D87FD-8B21-40B1-8211-45FB8CA28B28}"/>
    <cellStyle name="Total 2 3 4 3" xfId="23225" xr:uid="{9122C03C-2B66-41BB-A2CD-420F6C05AA26}"/>
    <cellStyle name="Total 2 3 4 3 2" xfId="23226" xr:uid="{54233CD6-E87E-4F7B-9DAE-D06B7D768B53}"/>
    <cellStyle name="Total 2 3 4 3 2 2" xfId="23227" xr:uid="{2DAE1F1A-F62B-4F87-B089-C9224F54367C}"/>
    <cellStyle name="Total 2 3 4 3 3" xfId="23228" xr:uid="{C6C08718-E9F5-4A18-945F-446C29EE5030}"/>
    <cellStyle name="Total 2 3 4 4" xfId="23229" xr:uid="{3EEFF0AE-F307-44CD-A9B2-746FE2F1DAC7}"/>
    <cellStyle name="Total 2 3 4 4 2" xfId="23230" xr:uid="{BE7F7740-B721-4C59-8D02-E57CA252167A}"/>
    <cellStyle name="Total 2 3 4 4 2 2" xfId="23231" xr:uid="{D8E5DAE5-D965-4977-A964-31A070C0E575}"/>
    <cellStyle name="Total 2 3 4 4 3" xfId="23232" xr:uid="{C933BD13-8CBF-4B8B-9FF0-307EDD51065F}"/>
    <cellStyle name="Total 2 3 4 5" xfId="23233" xr:uid="{A8103141-E4E7-4881-AF2F-197CA449072D}"/>
    <cellStyle name="Total 2 3 5" xfId="23234" xr:uid="{0B615B15-CF85-479F-B718-0357F2D6D252}"/>
    <cellStyle name="Total 2 3 5 2" xfId="23235" xr:uid="{294CF2DD-3CF8-498F-878F-35F4C3B2DD40}"/>
    <cellStyle name="Total 2 3 5 2 2" xfId="23236" xr:uid="{CCF2F3D0-5EBA-422E-9337-E3D15B0D5413}"/>
    <cellStyle name="Total 2 3 5 2 2 2" xfId="23237" xr:uid="{F45E1AC8-167F-4C27-BFD7-21DBC8FEDDB9}"/>
    <cellStyle name="Total 2 3 5 2 3" xfId="23238" xr:uid="{30752F81-2A76-42BA-A2E9-ED9AA31B68A8}"/>
    <cellStyle name="Total 2 3 5 3" xfId="23239" xr:uid="{4B6073B0-1834-4CCB-9DBE-30D4B250EC25}"/>
    <cellStyle name="Total 2 3 5 3 2" xfId="23240" xr:uid="{E604B017-E7B3-4C47-826F-B615902B9FFA}"/>
    <cellStyle name="Total 2 3 5 3 2 2" xfId="23241" xr:uid="{69623B8C-6193-45BA-8ED2-3034B40A6C56}"/>
    <cellStyle name="Total 2 3 5 3 3" xfId="23242" xr:uid="{A9AD37BA-AB30-4608-B8AD-C621C793D05A}"/>
    <cellStyle name="Total 2 3 5 4" xfId="23243" xr:uid="{70FD19C2-AFD2-4A39-843A-CF1740100B38}"/>
    <cellStyle name="Total 2 3 6" xfId="23244" xr:uid="{7BB15E1F-6916-4833-8A3D-DFD5B34CD209}"/>
    <cellStyle name="Total 2 3 6 2" xfId="23245" xr:uid="{C384AA76-79CC-4AF0-B3A0-A1167E78FDD8}"/>
    <cellStyle name="Total 2 3 6 2 2" xfId="23246" xr:uid="{AC01E8D8-6333-4784-A785-7C5D930FD261}"/>
    <cellStyle name="Total 2 3 6 3" xfId="23247" xr:uid="{89A1ACE7-3829-4072-B463-DBCF52493316}"/>
    <cellStyle name="Total 2 3 7" xfId="23248" xr:uid="{95B5F4DA-BEFA-4DEE-A228-3C972D766334}"/>
    <cellStyle name="Total 2 3 7 2" xfId="23249" xr:uid="{0BEF807F-1B89-4D0A-8D21-E7695B9E3052}"/>
    <cellStyle name="Total 2 3 7 2 2" xfId="23250" xr:uid="{4213DFF1-D027-49C7-B14C-9BE84F410C55}"/>
    <cellStyle name="Total 2 3 7 3" xfId="23251" xr:uid="{95168383-7932-4764-9A15-CD7D3C5E43CC}"/>
    <cellStyle name="Total 2 3 8" xfId="23252" xr:uid="{4DA8618A-7448-42D7-BF21-D6FC0EC9689B}"/>
    <cellStyle name="Total 2 4" xfId="23253" xr:uid="{9AF4F4F1-5916-4B15-9DDE-826607DD1561}"/>
    <cellStyle name="Total 2 4 2" xfId="23254" xr:uid="{07B717C8-271D-4A22-A083-B201C7AEBB07}"/>
    <cellStyle name="Total 2 4 2 2" xfId="23255" xr:uid="{F520E010-073F-4286-A870-9F735048C3A7}"/>
    <cellStyle name="Total 2 4 2 2 2" xfId="23256" xr:uid="{A20105DF-8C12-4124-800B-06FF19789E48}"/>
    <cellStyle name="Total 2 4 2 2 2 2" xfId="23257" xr:uid="{8FFB8C07-266E-4C92-B9FB-5753F79C6EBC}"/>
    <cellStyle name="Total 2 4 2 2 2 2 2" xfId="23258" xr:uid="{1EBA962F-2C0F-4115-B164-4B776588188B}"/>
    <cellStyle name="Total 2 4 2 2 2 2 2 2" xfId="23259" xr:uid="{64823AF8-9A17-49DC-BCE5-66E91DBB5206}"/>
    <cellStyle name="Total 2 4 2 2 2 2 2 2 2" xfId="23260" xr:uid="{A17D54EB-FDEF-4AB5-9F84-18BB85799047}"/>
    <cellStyle name="Total 2 4 2 2 2 2 2 3" xfId="23261" xr:uid="{018416BA-4FCB-442B-82D7-10A7BAA84307}"/>
    <cellStyle name="Total 2 4 2 2 2 2 3" xfId="23262" xr:uid="{984A07D4-F815-4249-873F-CB4E56770223}"/>
    <cellStyle name="Total 2 4 2 2 2 2 3 2" xfId="23263" xr:uid="{28309892-956D-45C9-938B-DB4DBD3EB4E5}"/>
    <cellStyle name="Total 2 4 2 2 2 2 3 2 2" xfId="23264" xr:uid="{BD464BC8-6C28-4433-9849-B3A1317159AD}"/>
    <cellStyle name="Total 2 4 2 2 2 2 3 3" xfId="23265" xr:uid="{D2C2400F-4098-4C58-BBD6-687F2BEA4A67}"/>
    <cellStyle name="Total 2 4 2 2 2 2 4" xfId="23266" xr:uid="{930A19FC-A2C5-408C-B68B-6C2A02DD1CCD}"/>
    <cellStyle name="Total 2 4 2 2 2 3" xfId="23267" xr:uid="{D2D09439-F1EC-4CF7-ACAE-DA70B567D5A8}"/>
    <cellStyle name="Total 2 4 2 2 2 3 2" xfId="23268" xr:uid="{01BD2DD6-8327-4F71-8F33-F3BC483D0211}"/>
    <cellStyle name="Total 2 4 2 2 2 3 2 2" xfId="23269" xr:uid="{40607F44-C84C-4687-AD6C-2EAC43D8237F}"/>
    <cellStyle name="Total 2 4 2 2 2 3 3" xfId="23270" xr:uid="{57FE7159-CA18-45EB-9F3F-5F13D1D562B1}"/>
    <cellStyle name="Total 2 4 2 2 2 4" xfId="23271" xr:uid="{2C22DC27-463E-49F4-BCA9-93336990A145}"/>
    <cellStyle name="Total 2 4 2 2 2 4 2" xfId="23272" xr:uid="{663F5600-6C01-4046-BF73-D2694A3C58EE}"/>
    <cellStyle name="Total 2 4 2 2 2 4 2 2" xfId="23273" xr:uid="{54EC1A50-414E-4DBE-9A01-A83A830D2400}"/>
    <cellStyle name="Total 2 4 2 2 2 4 3" xfId="23274" xr:uid="{70AAAA17-097A-4BDA-82C6-647B2C779BC2}"/>
    <cellStyle name="Total 2 4 2 2 2 5" xfId="23275" xr:uid="{BB6E210C-FBE3-4595-9275-AE862784FF78}"/>
    <cellStyle name="Total 2 4 2 2 3" xfId="23276" xr:uid="{8FBD394A-B145-44F1-8085-82A2A8CBF88C}"/>
    <cellStyle name="Total 2 4 2 2 3 2" xfId="23277" xr:uid="{12CF207D-35A6-4B0B-BE92-B85576A83D24}"/>
    <cellStyle name="Total 2 4 2 2 3 2 2" xfId="23278" xr:uid="{3DE9FE29-E039-4715-8F5C-13F236E323A2}"/>
    <cellStyle name="Total 2 4 2 2 3 2 2 2" xfId="23279" xr:uid="{91D65307-CC14-4CEC-A4F9-BCFE91B23711}"/>
    <cellStyle name="Total 2 4 2 2 3 2 3" xfId="23280" xr:uid="{421FB077-AD50-4C78-8596-0B71F3D1B350}"/>
    <cellStyle name="Total 2 4 2 2 3 3" xfId="23281" xr:uid="{CF8F2B91-444F-4814-A43A-F9687CC830E3}"/>
    <cellStyle name="Total 2 4 2 2 3 3 2" xfId="23282" xr:uid="{F30A68C2-4B51-4716-9F1C-5F839941B134}"/>
    <cellStyle name="Total 2 4 2 2 3 3 2 2" xfId="23283" xr:uid="{134621FA-1F68-4B67-B27F-835378240E04}"/>
    <cellStyle name="Total 2 4 2 2 3 3 3" xfId="23284" xr:uid="{AD7FFEAD-3CDD-469B-9E4D-2D8C801F243F}"/>
    <cellStyle name="Total 2 4 2 2 3 4" xfId="23285" xr:uid="{2F8AB669-2D7B-48F0-8A6D-9570B13F2E1A}"/>
    <cellStyle name="Total 2 4 2 2 4" xfId="23286" xr:uid="{393A0779-A91E-4461-8278-4C7AA8A45192}"/>
    <cellStyle name="Total 2 4 2 2 4 2" xfId="23287" xr:uid="{A0ACEFFD-71A4-4628-AA76-A84F4E1E8AE7}"/>
    <cellStyle name="Total 2 4 2 2 4 2 2" xfId="23288" xr:uid="{3DDAB04F-6B3E-4025-ACB6-2A1008796BE3}"/>
    <cellStyle name="Total 2 4 2 2 4 3" xfId="23289" xr:uid="{C0ABE31F-D732-441C-BD92-944C55DCE419}"/>
    <cellStyle name="Total 2 4 2 2 5" xfId="23290" xr:uid="{8CDA9961-0DFE-43E9-9734-9E08DA9CDC64}"/>
    <cellStyle name="Total 2 4 2 2 5 2" xfId="23291" xr:uid="{1DB51725-BC14-4DCE-9648-E9B9F60D4BB6}"/>
    <cellStyle name="Total 2 4 2 2 5 2 2" xfId="23292" xr:uid="{AC8CB1EC-B7D7-4A66-9457-48EB4B4EAF9E}"/>
    <cellStyle name="Total 2 4 2 2 5 3" xfId="23293" xr:uid="{B5A44F57-DED6-45EB-AB92-CCAE66A19E49}"/>
    <cellStyle name="Total 2 4 2 2 6" xfId="23294" xr:uid="{AE60FC43-F88D-4FDD-B2B6-76D897B175DC}"/>
    <cellStyle name="Total 2 4 2 3" xfId="23295" xr:uid="{777AE1E0-11F0-4BD6-AE1F-CC2E4E05A1F6}"/>
    <cellStyle name="Total 2 4 2 3 2" xfId="23296" xr:uid="{E76CA588-07A0-4727-882E-77058696C859}"/>
    <cellStyle name="Total 2 4 2 3 2 2" xfId="23297" xr:uid="{20C43672-ECB6-4D71-8C03-587E3D08ED4F}"/>
    <cellStyle name="Total 2 4 2 3 2 2 2" xfId="23298" xr:uid="{42BA17CC-4C61-470F-A068-8400F29BEC5E}"/>
    <cellStyle name="Total 2 4 2 3 2 2 2 2" xfId="23299" xr:uid="{CF5CB317-4739-4B8D-BC8B-A8B334F111CF}"/>
    <cellStyle name="Total 2 4 2 3 2 2 3" xfId="23300" xr:uid="{0B3AD3A3-4C6E-4BC8-93AE-034307E72F65}"/>
    <cellStyle name="Total 2 4 2 3 2 3" xfId="23301" xr:uid="{AB94D382-9D1F-47D8-BD87-6BD42CEE376D}"/>
    <cellStyle name="Total 2 4 2 3 2 3 2" xfId="23302" xr:uid="{1E546C30-C915-4398-B1B3-2904F75F4E4D}"/>
    <cellStyle name="Total 2 4 2 3 2 3 2 2" xfId="23303" xr:uid="{52E84B68-7105-4F6E-901B-F2FD4EAA747B}"/>
    <cellStyle name="Total 2 4 2 3 2 3 3" xfId="23304" xr:uid="{D32BCA5F-EDC7-457D-BBAE-77AF59BFDB84}"/>
    <cellStyle name="Total 2 4 2 3 2 4" xfId="23305" xr:uid="{1696BD3D-7BA4-4F70-9BAD-830550FC75E0}"/>
    <cellStyle name="Total 2 4 2 3 3" xfId="23306" xr:uid="{D9374067-6C9F-4A38-9CFE-6CA1B09A11C0}"/>
    <cellStyle name="Total 2 4 2 3 3 2" xfId="23307" xr:uid="{D21B43F5-4949-45B8-A285-0F9B512159E9}"/>
    <cellStyle name="Total 2 4 2 3 3 2 2" xfId="23308" xr:uid="{607E81FD-CCD6-4215-9052-D69319DF1765}"/>
    <cellStyle name="Total 2 4 2 3 3 3" xfId="23309" xr:uid="{5BA53D12-8FF3-40D6-9D5B-B147B9DA133B}"/>
    <cellStyle name="Total 2 4 2 3 4" xfId="23310" xr:uid="{3BC9C0C9-0EC9-44AC-A2CF-D5DD3BDE4EC7}"/>
    <cellStyle name="Total 2 4 2 3 4 2" xfId="23311" xr:uid="{119364C8-BB8D-447B-BD19-C7F3C3637A14}"/>
    <cellStyle name="Total 2 4 2 3 4 2 2" xfId="23312" xr:uid="{40A38D18-374F-48BB-8B67-DB023ED8B3F4}"/>
    <cellStyle name="Total 2 4 2 3 4 3" xfId="23313" xr:uid="{B2D7AFC0-A196-4EFF-BE7A-86E806EEBFDA}"/>
    <cellStyle name="Total 2 4 2 3 5" xfId="23314" xr:uid="{2F0133E5-DB69-4820-8933-A767A37A80A5}"/>
    <cellStyle name="Total 2 4 2 4" xfId="23315" xr:uid="{A186365D-7EA0-4683-86A4-5335F5E5414C}"/>
    <cellStyle name="Total 2 4 2 4 2" xfId="23316" xr:uid="{CC1573F7-20B3-469B-9824-434ED5BDD237}"/>
    <cellStyle name="Total 2 4 2 4 2 2" xfId="23317" xr:uid="{D40D769A-A7AA-417F-BBAA-B45B95CD6311}"/>
    <cellStyle name="Total 2 4 2 4 2 2 2" xfId="23318" xr:uid="{FEA3E1F7-F27B-42F0-9A2D-6610A8CFFB07}"/>
    <cellStyle name="Total 2 4 2 4 2 3" xfId="23319" xr:uid="{9510896C-0827-47C6-8C70-D7C1E172328B}"/>
    <cellStyle name="Total 2 4 2 4 3" xfId="23320" xr:uid="{8B435E2E-50AA-4015-B0A9-F07B61D28D27}"/>
    <cellStyle name="Total 2 4 2 4 3 2" xfId="23321" xr:uid="{6A14A8AA-8477-43A6-9744-79E9A7C8498E}"/>
    <cellStyle name="Total 2 4 2 4 3 2 2" xfId="23322" xr:uid="{919AA7BF-5020-43B2-8580-D384127CF7D9}"/>
    <cellStyle name="Total 2 4 2 4 3 3" xfId="23323" xr:uid="{CDBF01E7-7947-4F31-97D1-4F82BF132724}"/>
    <cellStyle name="Total 2 4 2 4 4" xfId="23324" xr:uid="{4B5018F0-5149-4418-AF00-032AFE468707}"/>
    <cellStyle name="Total 2 4 2 5" xfId="23325" xr:uid="{3F285B9D-88CD-4524-9179-471AACFF13DE}"/>
    <cellStyle name="Total 2 4 2 5 2" xfId="23326" xr:uid="{0507D7AC-1F98-4E3F-B35D-00EC2C349BCB}"/>
    <cellStyle name="Total 2 4 2 5 2 2" xfId="23327" xr:uid="{F7C81120-5664-484D-B5BC-DC98D8781804}"/>
    <cellStyle name="Total 2 4 2 5 3" xfId="23328" xr:uid="{A88CC23C-4B3E-4E05-95E8-327BFF258DF8}"/>
    <cellStyle name="Total 2 4 2 6" xfId="23329" xr:uid="{F5856A66-BE0D-49B8-9CF6-7EA2C1438000}"/>
    <cellStyle name="Total 2 4 2 6 2" xfId="23330" xr:uid="{34D4ED25-34C1-4661-987F-2D7290A75269}"/>
    <cellStyle name="Total 2 4 2 6 2 2" xfId="23331" xr:uid="{A07EDC4D-E3A8-4902-84AF-1C4B29C08E66}"/>
    <cellStyle name="Total 2 4 2 6 3" xfId="23332" xr:uid="{6B696ED0-8D44-4D94-929E-22DE0ED56AB5}"/>
    <cellStyle name="Total 2 4 2 7" xfId="23333" xr:uid="{BBB2AC58-CBBF-478B-BF7A-D0CAB86BF02D}"/>
    <cellStyle name="Total 2 4 3" xfId="23334" xr:uid="{C8E7DC88-1FA6-46D3-8B32-640F0569E523}"/>
    <cellStyle name="Total 2 4 3 2" xfId="23335" xr:uid="{8F53C641-19C2-414B-A08A-CECB3EB94699}"/>
    <cellStyle name="Total 2 4 3 2 2" xfId="23336" xr:uid="{618DF273-9965-49E5-A17D-01A93554D806}"/>
    <cellStyle name="Total 2 4 3 2 2 2" xfId="23337" xr:uid="{26C78317-4098-4ED1-A042-DB658A41A0C2}"/>
    <cellStyle name="Total 2 4 3 2 2 2 2" xfId="23338" xr:uid="{DCE35908-3A1C-4BD8-8410-1E046B2AEB31}"/>
    <cellStyle name="Total 2 4 3 2 2 2 2 2" xfId="23339" xr:uid="{650E3963-7CEC-483E-903E-BD4592853DE8}"/>
    <cellStyle name="Total 2 4 3 2 2 2 3" xfId="23340" xr:uid="{506F6684-6562-4D4F-B2DA-1B0F45212B2D}"/>
    <cellStyle name="Total 2 4 3 2 2 3" xfId="23341" xr:uid="{9E626EEE-A3B5-4F4A-AD99-AE296D1A5CF7}"/>
    <cellStyle name="Total 2 4 3 2 2 3 2" xfId="23342" xr:uid="{A6FC9B6A-BDF8-4EA7-817B-F9B5DDB6A500}"/>
    <cellStyle name="Total 2 4 3 2 2 3 2 2" xfId="23343" xr:uid="{169BE83A-6C93-44EE-A1D9-AFC00751A707}"/>
    <cellStyle name="Total 2 4 3 2 2 3 3" xfId="23344" xr:uid="{DBEEDAC6-A932-403A-A2D1-303F70F5D42C}"/>
    <cellStyle name="Total 2 4 3 2 2 4" xfId="23345" xr:uid="{81C1ABD3-3AC8-46B3-B11A-427438DAEE2D}"/>
    <cellStyle name="Total 2 4 3 2 3" xfId="23346" xr:uid="{7516E58B-ABD1-4825-93FD-D2525BBA1AA0}"/>
    <cellStyle name="Total 2 4 3 2 3 2" xfId="23347" xr:uid="{7E020D9E-9712-4316-9B07-55B104D8FA8F}"/>
    <cellStyle name="Total 2 4 3 2 3 2 2" xfId="23348" xr:uid="{B4E885D9-3C65-4F2F-867E-E7D67D6F5B00}"/>
    <cellStyle name="Total 2 4 3 2 3 3" xfId="23349" xr:uid="{F9A8BBE4-1E24-4A7D-9536-EBD52A758830}"/>
    <cellStyle name="Total 2 4 3 2 4" xfId="23350" xr:uid="{20ACC956-54DA-4AE6-9C15-FCD50584FE44}"/>
    <cellStyle name="Total 2 4 3 2 4 2" xfId="23351" xr:uid="{27C2372B-6A0F-4124-939D-F6B6AECEC82B}"/>
    <cellStyle name="Total 2 4 3 2 4 2 2" xfId="23352" xr:uid="{0114D2D4-A892-4128-B751-7C0DEC10892B}"/>
    <cellStyle name="Total 2 4 3 2 4 3" xfId="23353" xr:uid="{69DF16CF-D182-48FD-858A-886AB37DAF9C}"/>
    <cellStyle name="Total 2 4 3 2 5" xfId="23354" xr:uid="{8DD4E196-27D8-49E3-A5F1-1673D3991AFA}"/>
    <cellStyle name="Total 2 4 3 3" xfId="23355" xr:uid="{0FC42D7D-5094-4FB6-A293-DC4C8EF64B5C}"/>
    <cellStyle name="Total 2 4 3 3 2" xfId="23356" xr:uid="{30BB4887-EC4C-4959-B387-846E72C963E0}"/>
    <cellStyle name="Total 2 4 3 3 2 2" xfId="23357" xr:uid="{E9A4855C-7F66-46C5-BBD6-D473834241A2}"/>
    <cellStyle name="Total 2 4 3 3 2 2 2" xfId="23358" xr:uid="{51D03070-45B3-432A-ACF9-535EBE1AB7BB}"/>
    <cellStyle name="Total 2 4 3 3 2 3" xfId="23359" xr:uid="{421E12F9-01C3-44BF-BB7B-DE5C21F322CA}"/>
    <cellStyle name="Total 2 4 3 3 3" xfId="23360" xr:uid="{89767725-8D76-41A5-81B3-F2FB8C27ED23}"/>
    <cellStyle name="Total 2 4 3 3 3 2" xfId="23361" xr:uid="{A6CE6F34-BE3D-4BB0-84F7-5980A72CE6B1}"/>
    <cellStyle name="Total 2 4 3 3 3 2 2" xfId="23362" xr:uid="{FF936871-D8BB-4274-8A37-0E7DE30C0CED}"/>
    <cellStyle name="Total 2 4 3 3 3 3" xfId="23363" xr:uid="{AA5BA966-6772-4B81-825F-BDF9F15DC8E0}"/>
    <cellStyle name="Total 2 4 3 3 4" xfId="23364" xr:uid="{ADFEDB42-DFC2-4343-AA9A-5B71FBD9E5A1}"/>
    <cellStyle name="Total 2 4 3 4" xfId="23365" xr:uid="{01EE7131-B76D-44CD-BE92-C4052000E7BD}"/>
    <cellStyle name="Total 2 4 3 4 2" xfId="23366" xr:uid="{A0B5B044-3FE2-486E-8448-2C5840ECCE08}"/>
    <cellStyle name="Total 2 4 3 4 2 2" xfId="23367" xr:uid="{F92396FA-1B8E-44F5-B596-5EE5B0B12AB7}"/>
    <cellStyle name="Total 2 4 3 4 3" xfId="23368" xr:uid="{97E385EC-8CA2-4864-B2AD-612FDE8E674B}"/>
    <cellStyle name="Total 2 4 3 5" xfId="23369" xr:uid="{B0AF9B89-FEB0-4EC4-925C-B1DF367FDF41}"/>
    <cellStyle name="Total 2 4 3 5 2" xfId="23370" xr:uid="{577B98EA-59DC-4E00-9853-89988E99536F}"/>
    <cellStyle name="Total 2 4 3 5 2 2" xfId="23371" xr:uid="{BCF053B2-E111-4137-B32E-9D534ABD8DA4}"/>
    <cellStyle name="Total 2 4 3 5 3" xfId="23372" xr:uid="{D6CC1716-5C00-401A-B405-2DF1FF59DC2E}"/>
    <cellStyle name="Total 2 4 3 6" xfId="23373" xr:uid="{A5657AA7-A1AB-4696-A691-745972DE6CC2}"/>
    <cellStyle name="Total 2 4 4" xfId="23374" xr:uid="{7BF126AD-E127-4E24-8E26-9D45EE589F7D}"/>
    <cellStyle name="Total 2 4 4 2" xfId="23375" xr:uid="{B768A859-D557-417A-BE87-63A5BDE78F66}"/>
    <cellStyle name="Total 2 4 4 2 2" xfId="23376" xr:uid="{09CA6732-532E-4DEA-9B1F-D0623CECA3E6}"/>
    <cellStyle name="Total 2 4 4 2 2 2" xfId="23377" xr:uid="{AF8B0EFF-0DC7-41BB-9A80-B9664EA677EA}"/>
    <cellStyle name="Total 2 4 4 2 2 2 2" xfId="23378" xr:uid="{6FAC1D40-FA1A-48C0-9A11-1D59D372453D}"/>
    <cellStyle name="Total 2 4 4 2 2 3" xfId="23379" xr:uid="{B8838B71-4AD3-485C-BCE9-D37D57DDD63B}"/>
    <cellStyle name="Total 2 4 4 2 3" xfId="23380" xr:uid="{BE0DAC72-F6C9-46AC-96B9-D14692B1AA77}"/>
    <cellStyle name="Total 2 4 4 2 3 2" xfId="23381" xr:uid="{DCA8152C-0B19-4C9F-8888-88484638B184}"/>
    <cellStyle name="Total 2 4 4 2 3 2 2" xfId="23382" xr:uid="{B2273224-F9E1-41F2-A7A3-8861B171615C}"/>
    <cellStyle name="Total 2 4 4 2 3 3" xfId="23383" xr:uid="{19635074-4701-49AE-8108-52351837DD69}"/>
    <cellStyle name="Total 2 4 4 2 4" xfId="23384" xr:uid="{76FA6940-6E85-47F8-ADE3-2DBB2E71F346}"/>
    <cellStyle name="Total 2 4 4 3" xfId="23385" xr:uid="{AB031F6D-02A0-4106-8063-8F939B8F0DCB}"/>
    <cellStyle name="Total 2 4 4 3 2" xfId="23386" xr:uid="{3304B04A-7EA9-49C5-8C72-E46849F8625B}"/>
    <cellStyle name="Total 2 4 4 3 2 2" xfId="23387" xr:uid="{99CB44B7-AD48-49FB-9BB3-B4B0B215727E}"/>
    <cellStyle name="Total 2 4 4 3 3" xfId="23388" xr:uid="{D98E6483-39EA-459F-8E75-5CE496BDFD72}"/>
    <cellStyle name="Total 2 4 4 4" xfId="23389" xr:uid="{A256D432-CF65-41D7-B684-BE4A0C9AA8CE}"/>
    <cellStyle name="Total 2 4 4 4 2" xfId="23390" xr:uid="{CAA96DB4-1F0B-4D60-BA3E-7D3B9BF46DFA}"/>
    <cellStyle name="Total 2 4 4 4 2 2" xfId="23391" xr:uid="{07BB546F-4492-47E1-A311-53012D71C503}"/>
    <cellStyle name="Total 2 4 4 4 3" xfId="23392" xr:uid="{709336D5-5F02-493F-9BB6-824642A9E674}"/>
    <cellStyle name="Total 2 4 4 5" xfId="23393" xr:uid="{F8A3E5D2-20CD-4C1D-8EB8-19DE7E6B614A}"/>
    <cellStyle name="Total 2 4 5" xfId="23394" xr:uid="{21541AB4-4F47-4D5B-B008-AE0AE2B6741A}"/>
    <cellStyle name="Total 2 4 5 2" xfId="23395" xr:uid="{60DF8EEF-EB48-4626-A747-FDD0EDEFC6E9}"/>
    <cellStyle name="Total 2 4 5 2 2" xfId="23396" xr:uid="{1A1AE177-CB53-4A92-BA93-DB8C3600419D}"/>
    <cellStyle name="Total 2 4 5 2 2 2" xfId="23397" xr:uid="{069C5C1D-7266-4518-BE79-D13BDAD8BDAA}"/>
    <cellStyle name="Total 2 4 5 2 3" xfId="23398" xr:uid="{A7F86B33-AAA0-419E-A433-C9AD040CC227}"/>
    <cellStyle name="Total 2 4 5 3" xfId="23399" xr:uid="{9D7F8733-411A-4D0B-B044-D7F04BBB576B}"/>
    <cellStyle name="Total 2 4 5 3 2" xfId="23400" xr:uid="{9E8D9051-8979-4151-9302-27CB7024BB29}"/>
    <cellStyle name="Total 2 4 5 3 2 2" xfId="23401" xr:uid="{20CD3F04-B4FD-4F19-B03E-16299D22B951}"/>
    <cellStyle name="Total 2 4 5 3 3" xfId="23402" xr:uid="{46EBE470-A66A-4406-B160-5F7706A630F8}"/>
    <cellStyle name="Total 2 4 5 4" xfId="23403" xr:uid="{A7A794DF-9F96-47B4-ADAA-AFE5ECADF07A}"/>
    <cellStyle name="Total 2 4 6" xfId="23404" xr:uid="{F8F734D6-645F-4B30-B244-D20999D56FA7}"/>
    <cellStyle name="Total 2 4 6 2" xfId="23405" xr:uid="{1020DDCC-E521-4784-93B1-F8C17814197E}"/>
    <cellStyle name="Total 2 4 6 2 2" xfId="23406" xr:uid="{B84AED28-86B3-4CE1-B012-9B746273E161}"/>
    <cellStyle name="Total 2 4 6 3" xfId="23407" xr:uid="{4F42593F-7217-4749-9924-4331B0321395}"/>
    <cellStyle name="Total 2 4 7" xfId="23408" xr:uid="{FCC94F7B-2F42-431C-BEFD-D3E093B6496A}"/>
    <cellStyle name="Total 2 4 7 2" xfId="23409" xr:uid="{FA25B468-0B8B-4E0E-873A-F82BFE77363A}"/>
    <cellStyle name="Total 2 4 7 2 2" xfId="23410" xr:uid="{3EB2C700-AFE4-4407-8746-5298CD4615A5}"/>
    <cellStyle name="Total 2 4 7 3" xfId="23411" xr:uid="{7AE6FC85-146B-4DFC-BA86-3AD97F96099D}"/>
    <cellStyle name="Total 2 4 8" xfId="23412" xr:uid="{0515DCF1-0968-4F47-8F7A-FA3907BE0274}"/>
    <cellStyle name="Total 2 5" xfId="23413" xr:uid="{2C9CD253-C9A9-47C3-B357-0F0B717F14A9}"/>
    <cellStyle name="Total 2 5 2" xfId="23414" xr:uid="{3B53BD41-5568-4391-94A4-63E0DB98B3A6}"/>
    <cellStyle name="Total 2 5 2 2" xfId="23415" xr:uid="{638F3325-A68C-4CC6-81F4-595864C63C22}"/>
    <cellStyle name="Total 2 5 2 2 2" xfId="23416" xr:uid="{2AAAF25F-DCCE-4BE7-8AE9-8E9A618F619D}"/>
    <cellStyle name="Total 2 5 2 2 2 2" xfId="23417" xr:uid="{53BBD185-47C0-47BF-A290-44ACB7737AE6}"/>
    <cellStyle name="Total 2 5 2 2 2 2 2" xfId="23418" xr:uid="{75A6940D-9C9A-4F34-8FA3-21F57B3EF223}"/>
    <cellStyle name="Total 2 5 2 2 2 2 2 2" xfId="23419" xr:uid="{DC1870CB-6EA0-4034-BE64-577C7ACCF833}"/>
    <cellStyle name="Total 2 5 2 2 2 2 2 2 2" xfId="23420" xr:uid="{08C91321-7AF6-4D37-BCA9-73FCD947B693}"/>
    <cellStyle name="Total 2 5 2 2 2 2 2 3" xfId="23421" xr:uid="{069B6D6B-0C2A-43DB-8D12-A24E4CC769E8}"/>
    <cellStyle name="Total 2 5 2 2 2 2 3" xfId="23422" xr:uid="{2832A45B-DF9D-4F54-8FC0-DD523DA15F87}"/>
    <cellStyle name="Total 2 5 2 2 2 2 3 2" xfId="23423" xr:uid="{4F19B7E5-DB6F-48D8-AAB6-DF419B2F5726}"/>
    <cellStyle name="Total 2 5 2 2 2 2 3 2 2" xfId="23424" xr:uid="{E098845A-B66B-45F1-9F36-B374630C080A}"/>
    <cellStyle name="Total 2 5 2 2 2 2 3 3" xfId="23425" xr:uid="{C5B4A5E9-5971-4672-9FF1-DF6C6504D74D}"/>
    <cellStyle name="Total 2 5 2 2 2 2 4" xfId="23426" xr:uid="{36D8C57E-0A73-40D8-B42D-B2D9FFC6F1A5}"/>
    <cellStyle name="Total 2 5 2 2 2 3" xfId="23427" xr:uid="{D72B5711-63C1-4F0B-9C31-8F4E9FEA89E0}"/>
    <cellStyle name="Total 2 5 2 2 2 3 2" xfId="23428" xr:uid="{CC077D8D-619B-4818-825D-CFC4360A68E7}"/>
    <cellStyle name="Total 2 5 2 2 2 3 2 2" xfId="23429" xr:uid="{62263FE2-68A1-4F7F-B691-7BDD1CEF55F7}"/>
    <cellStyle name="Total 2 5 2 2 2 3 3" xfId="23430" xr:uid="{864F327E-C0F4-4132-BF48-DFB3B8F6FE6C}"/>
    <cellStyle name="Total 2 5 2 2 2 4" xfId="23431" xr:uid="{80C59AF7-7A6E-4E38-A223-55A172374A08}"/>
    <cellStyle name="Total 2 5 2 2 2 4 2" xfId="23432" xr:uid="{CDC0CB7D-4C8C-405E-A4FB-9A61B304D290}"/>
    <cellStyle name="Total 2 5 2 2 2 4 2 2" xfId="23433" xr:uid="{0153B5B8-1C59-446E-8CFD-E3947A8B4630}"/>
    <cellStyle name="Total 2 5 2 2 2 4 3" xfId="23434" xr:uid="{411D11AA-A0FD-4CE4-947B-7EFA10D6C606}"/>
    <cellStyle name="Total 2 5 2 2 2 5" xfId="23435" xr:uid="{37E3903F-77B5-465C-B7CB-AAC62177149C}"/>
    <cellStyle name="Total 2 5 2 2 3" xfId="23436" xr:uid="{AA827D96-92D3-4CBD-B8C5-748D249D9CD9}"/>
    <cellStyle name="Total 2 5 2 2 3 2" xfId="23437" xr:uid="{C2A3744E-3492-4BCF-ABE5-206C8CBB87A3}"/>
    <cellStyle name="Total 2 5 2 2 3 2 2" xfId="23438" xr:uid="{DBB6737E-FFED-42EC-B3CC-7FEFC71E9EB2}"/>
    <cellStyle name="Total 2 5 2 2 3 2 2 2" xfId="23439" xr:uid="{8A7572AF-1E9D-440A-9D44-05F71BB2FA4D}"/>
    <cellStyle name="Total 2 5 2 2 3 2 3" xfId="23440" xr:uid="{42E1A578-F743-43B1-9711-733BF1478149}"/>
    <cellStyle name="Total 2 5 2 2 3 3" xfId="23441" xr:uid="{D69E8432-0493-4283-A892-18D831BCCEF1}"/>
    <cellStyle name="Total 2 5 2 2 3 3 2" xfId="23442" xr:uid="{BCD131C9-86C7-4F4C-A921-27E584F8A88E}"/>
    <cellStyle name="Total 2 5 2 2 3 3 2 2" xfId="23443" xr:uid="{E132C4E1-D395-4EF1-A38A-E5666B47FBE6}"/>
    <cellStyle name="Total 2 5 2 2 3 3 3" xfId="23444" xr:uid="{45D9EAC4-489B-4472-9876-347F77AF4444}"/>
    <cellStyle name="Total 2 5 2 2 3 4" xfId="23445" xr:uid="{A2737C4E-FC70-49C7-AB25-B609C045CA94}"/>
    <cellStyle name="Total 2 5 2 2 4" xfId="23446" xr:uid="{06CC03F0-5207-478F-A4D5-6C7C95C19D83}"/>
    <cellStyle name="Total 2 5 2 2 4 2" xfId="23447" xr:uid="{35E375B9-B66A-4933-ACDA-48EDA2A3B6FA}"/>
    <cellStyle name="Total 2 5 2 2 4 2 2" xfId="23448" xr:uid="{1A8375E2-91F1-40DF-8B0A-74E06867EC26}"/>
    <cellStyle name="Total 2 5 2 2 4 3" xfId="23449" xr:uid="{0F9FCE63-E595-42DF-8981-05FD9CDCB5A4}"/>
    <cellStyle name="Total 2 5 2 2 5" xfId="23450" xr:uid="{6F3ECB6C-C679-4D2F-A23C-B0DF55B7B284}"/>
    <cellStyle name="Total 2 5 2 2 5 2" xfId="23451" xr:uid="{2F28CF42-1125-4460-944D-9420DF042F41}"/>
    <cellStyle name="Total 2 5 2 2 5 2 2" xfId="23452" xr:uid="{E3E02599-4DF3-41D7-810B-F2E96E8B038F}"/>
    <cellStyle name="Total 2 5 2 2 5 3" xfId="23453" xr:uid="{33C01422-1B74-440B-B7F2-5F158EC8B537}"/>
    <cellStyle name="Total 2 5 2 2 6" xfId="23454" xr:uid="{018FA5C6-6460-4190-98C6-7FF065EBB368}"/>
    <cellStyle name="Total 2 5 2 3" xfId="23455" xr:uid="{414BFEDF-9437-4AF1-86B6-589D72904B2E}"/>
    <cellStyle name="Total 2 5 2 3 2" xfId="23456" xr:uid="{D6A9F648-49B8-4E87-9D0D-278F02F194BE}"/>
    <cellStyle name="Total 2 5 2 3 2 2" xfId="23457" xr:uid="{31E4F928-A2A2-4E97-BE38-C34074FA48D0}"/>
    <cellStyle name="Total 2 5 2 3 2 2 2" xfId="23458" xr:uid="{E5ECD874-200C-4092-835E-11E868D370ED}"/>
    <cellStyle name="Total 2 5 2 3 2 2 2 2" xfId="23459" xr:uid="{7E32EB44-BF68-4146-9CD5-7AC94AE783A4}"/>
    <cellStyle name="Total 2 5 2 3 2 2 3" xfId="23460" xr:uid="{87B3A3AC-13EE-46F3-B225-EB0DE263D369}"/>
    <cellStyle name="Total 2 5 2 3 2 3" xfId="23461" xr:uid="{82665E7E-44F4-4680-AFCE-F3E92301C6F8}"/>
    <cellStyle name="Total 2 5 2 3 2 3 2" xfId="23462" xr:uid="{80CA5F98-96A7-4B4D-85B5-1D4F1192C9A4}"/>
    <cellStyle name="Total 2 5 2 3 2 3 2 2" xfId="23463" xr:uid="{591BEEB6-4911-4A74-9CEB-338678A40BB0}"/>
    <cellStyle name="Total 2 5 2 3 2 3 3" xfId="23464" xr:uid="{D8A3EF13-7FE8-4AD7-94A4-5C44A06A0F12}"/>
    <cellStyle name="Total 2 5 2 3 2 4" xfId="23465" xr:uid="{884A50EA-742E-4891-ABD7-9464C054AFB1}"/>
    <cellStyle name="Total 2 5 2 3 3" xfId="23466" xr:uid="{38AD12A8-9C10-40A9-A60C-92D9CCC47B45}"/>
    <cellStyle name="Total 2 5 2 3 3 2" xfId="23467" xr:uid="{499F39EE-C70F-4FCA-842A-8401646CCD7E}"/>
    <cellStyle name="Total 2 5 2 3 3 2 2" xfId="23468" xr:uid="{AD9991EE-38DD-4255-845D-33B37E6945C9}"/>
    <cellStyle name="Total 2 5 2 3 3 3" xfId="23469" xr:uid="{8E72AFF6-40B5-49CF-847F-0AF735119B60}"/>
    <cellStyle name="Total 2 5 2 3 4" xfId="23470" xr:uid="{BBF2DB69-E4EE-455F-94F7-5A61F07E93F2}"/>
    <cellStyle name="Total 2 5 2 3 4 2" xfId="23471" xr:uid="{596BE35E-18BD-4B46-B280-EFC1043FBD98}"/>
    <cellStyle name="Total 2 5 2 3 4 2 2" xfId="23472" xr:uid="{9704577D-6773-4A48-B4E4-7F2A98EA2D4F}"/>
    <cellStyle name="Total 2 5 2 3 4 3" xfId="23473" xr:uid="{B49FF2EF-9708-4D01-8AD9-20FD78F31A6D}"/>
    <cellStyle name="Total 2 5 2 3 5" xfId="23474" xr:uid="{6A5D0196-C178-424A-B6C2-C239DE6FA738}"/>
    <cellStyle name="Total 2 5 2 4" xfId="23475" xr:uid="{A9C2E657-2D85-4EDA-A423-ABF246524E04}"/>
    <cellStyle name="Total 2 5 2 4 2" xfId="23476" xr:uid="{560FD15A-4825-4C71-88B8-4665C12CF395}"/>
    <cellStyle name="Total 2 5 2 4 2 2" xfId="23477" xr:uid="{E422AF07-3223-45EA-B4E9-5682D6EA97EC}"/>
    <cellStyle name="Total 2 5 2 4 2 2 2" xfId="23478" xr:uid="{B8437304-6779-4AC3-A1CB-02DB642E9340}"/>
    <cellStyle name="Total 2 5 2 4 2 3" xfId="23479" xr:uid="{E5BA5963-7F71-418D-A039-E9A0A179863D}"/>
    <cellStyle name="Total 2 5 2 4 3" xfId="23480" xr:uid="{475E90F6-C04E-45B3-8B87-8A651279888E}"/>
    <cellStyle name="Total 2 5 2 4 3 2" xfId="23481" xr:uid="{A031BEB1-ABF2-4065-A4E8-87F49A69952C}"/>
    <cellStyle name="Total 2 5 2 4 3 2 2" xfId="23482" xr:uid="{9C7449CA-33CE-4A0C-87BD-400CF9B4CED6}"/>
    <cellStyle name="Total 2 5 2 4 3 3" xfId="23483" xr:uid="{53CF60F1-9733-415A-83AD-2A89A66C9524}"/>
    <cellStyle name="Total 2 5 2 4 4" xfId="23484" xr:uid="{4D84ADCE-FF10-44A7-BA5B-D8A3D24A9359}"/>
    <cellStyle name="Total 2 5 2 5" xfId="23485" xr:uid="{FB0BA2B5-945D-4C73-9502-240572A77404}"/>
    <cellStyle name="Total 2 5 2 5 2" xfId="23486" xr:uid="{53E9DDA8-AF0C-4158-9380-552BC890A7EA}"/>
    <cellStyle name="Total 2 5 2 5 2 2" xfId="23487" xr:uid="{64466C25-E778-4057-BD7C-472E2654A3D4}"/>
    <cellStyle name="Total 2 5 2 5 3" xfId="23488" xr:uid="{85B906BA-D211-4F40-AEB2-8FD384F748B3}"/>
    <cellStyle name="Total 2 5 2 6" xfId="23489" xr:uid="{F0B5085F-FFE6-4158-A4E3-D111F5DB0CF4}"/>
    <cellStyle name="Total 2 5 2 6 2" xfId="23490" xr:uid="{30CB0273-AD18-4E8A-9F52-48C21986DB49}"/>
    <cellStyle name="Total 2 5 2 6 2 2" xfId="23491" xr:uid="{736B7DCC-7495-4F26-8851-5D0882AD89A2}"/>
    <cellStyle name="Total 2 5 2 6 3" xfId="23492" xr:uid="{B551738B-60E6-4C01-B557-211BEB9877FF}"/>
    <cellStyle name="Total 2 5 2 7" xfId="23493" xr:uid="{F45EC163-89C9-4AC5-9829-78F008B1C778}"/>
    <cellStyle name="Total 2 5 3" xfId="23494" xr:uid="{7104FB2A-2C1D-4F56-9BC5-6C9DF7E1B80B}"/>
    <cellStyle name="Total 2 5 3 2" xfId="23495" xr:uid="{B31202CD-AE4A-4836-8954-742DE07F0FF7}"/>
    <cellStyle name="Total 2 5 3 2 2" xfId="23496" xr:uid="{2F62D666-A3F6-403C-873C-22BB9A3580CD}"/>
    <cellStyle name="Total 2 5 3 2 2 2" xfId="23497" xr:uid="{93B9C280-5088-4484-8A85-47A85ED83328}"/>
    <cellStyle name="Total 2 5 3 2 2 2 2" xfId="23498" xr:uid="{D1A94A52-9349-43CC-AECA-4A9D5501A6D2}"/>
    <cellStyle name="Total 2 5 3 2 2 2 2 2" xfId="23499" xr:uid="{C8956734-9A0D-4FCF-A030-DF9FED152981}"/>
    <cellStyle name="Total 2 5 3 2 2 2 3" xfId="23500" xr:uid="{89DBCF1A-E746-4B5D-B669-2E82097A88EF}"/>
    <cellStyle name="Total 2 5 3 2 2 3" xfId="23501" xr:uid="{214C36DF-2F2C-4C97-A0ED-5B60CAED710C}"/>
    <cellStyle name="Total 2 5 3 2 2 3 2" xfId="23502" xr:uid="{0E8320FA-429B-4289-9AE0-18E7EC482CFF}"/>
    <cellStyle name="Total 2 5 3 2 2 3 2 2" xfId="23503" xr:uid="{D6A99A87-D489-4F73-82EB-DC6098CF486A}"/>
    <cellStyle name="Total 2 5 3 2 2 3 3" xfId="23504" xr:uid="{E7D9F673-BFBC-4930-B563-F2C4C1311EBB}"/>
    <cellStyle name="Total 2 5 3 2 2 4" xfId="23505" xr:uid="{F19047E8-AEE6-45C8-A716-5DBED09E5088}"/>
    <cellStyle name="Total 2 5 3 2 3" xfId="23506" xr:uid="{4A340925-2A2C-4C64-9A81-AA42256D685B}"/>
    <cellStyle name="Total 2 5 3 2 3 2" xfId="23507" xr:uid="{6FA8EC9E-B737-4543-A40B-88FDE2FB4A82}"/>
    <cellStyle name="Total 2 5 3 2 3 2 2" xfId="23508" xr:uid="{AFE745CB-163B-4C0D-979D-58FD4A9D09AE}"/>
    <cellStyle name="Total 2 5 3 2 3 3" xfId="23509" xr:uid="{2E0C2D8F-F739-4F95-B6AF-F566A87DE372}"/>
    <cellStyle name="Total 2 5 3 2 4" xfId="23510" xr:uid="{4CD671BF-D45A-4434-A07C-331A6F9AF4C7}"/>
    <cellStyle name="Total 2 5 3 2 4 2" xfId="23511" xr:uid="{54193BD7-0B7F-4821-9791-C5DC798F2B47}"/>
    <cellStyle name="Total 2 5 3 2 4 2 2" xfId="23512" xr:uid="{5D94FCDF-7186-4C7C-8C8D-DC42904195B7}"/>
    <cellStyle name="Total 2 5 3 2 4 3" xfId="23513" xr:uid="{54BE9AAB-9B45-4A93-94EF-5C8848E414AA}"/>
    <cellStyle name="Total 2 5 3 2 5" xfId="23514" xr:uid="{192F0551-068D-4BAB-9D85-50F1D647F039}"/>
    <cellStyle name="Total 2 5 3 3" xfId="23515" xr:uid="{426E8650-7B11-4140-ADA6-EABC2883EA96}"/>
    <cellStyle name="Total 2 5 3 3 2" xfId="23516" xr:uid="{E1BDA995-9EB0-418E-A1C1-7748E7064E2E}"/>
    <cellStyle name="Total 2 5 3 3 2 2" xfId="23517" xr:uid="{8044EF60-D15B-49C3-9FF8-47A36929BC19}"/>
    <cellStyle name="Total 2 5 3 3 2 2 2" xfId="23518" xr:uid="{A24C5FB4-FD9E-4171-A338-595B70A4D910}"/>
    <cellStyle name="Total 2 5 3 3 2 3" xfId="23519" xr:uid="{87C8FE53-1D1C-4BAD-90E0-734734B56F39}"/>
    <cellStyle name="Total 2 5 3 3 3" xfId="23520" xr:uid="{870A8D90-F546-4E1D-905B-80111AE478B5}"/>
    <cellStyle name="Total 2 5 3 3 3 2" xfId="23521" xr:uid="{D5A166B1-7C4D-4CB0-A3F7-8454691ABA2A}"/>
    <cellStyle name="Total 2 5 3 3 3 2 2" xfId="23522" xr:uid="{27AC9D3A-83FE-4AE7-934B-A3B17900ECE1}"/>
    <cellStyle name="Total 2 5 3 3 3 3" xfId="23523" xr:uid="{035B4699-55E3-4A64-B54C-15CEB7D0A40B}"/>
    <cellStyle name="Total 2 5 3 3 4" xfId="23524" xr:uid="{2914F2A5-9D82-4603-B9D8-6D8B27269B7D}"/>
    <cellStyle name="Total 2 5 3 4" xfId="23525" xr:uid="{ED57662C-9912-4943-B68E-44B41D7862F4}"/>
    <cellStyle name="Total 2 5 3 4 2" xfId="23526" xr:uid="{825D5940-D7CA-402B-A804-39B0C358B013}"/>
    <cellStyle name="Total 2 5 3 4 2 2" xfId="23527" xr:uid="{1CA5315D-AEB4-4AF1-A959-34A223D9700E}"/>
    <cellStyle name="Total 2 5 3 4 3" xfId="23528" xr:uid="{D447ECE4-BBA1-4247-865E-7AFC2F2DBA49}"/>
    <cellStyle name="Total 2 5 3 5" xfId="23529" xr:uid="{C2DA955F-DCE6-45CC-93B8-A7AF88ED6CC9}"/>
    <cellStyle name="Total 2 5 3 5 2" xfId="23530" xr:uid="{CDAB4513-B1DA-4646-9282-7B465BDAF469}"/>
    <cellStyle name="Total 2 5 3 5 2 2" xfId="23531" xr:uid="{677F68DB-B3DA-4C59-BBA8-5466BF62B345}"/>
    <cellStyle name="Total 2 5 3 5 3" xfId="23532" xr:uid="{80C78C62-74B8-4F45-BB78-DF5BC5957997}"/>
    <cellStyle name="Total 2 5 3 6" xfId="23533" xr:uid="{7649FCB6-D7A6-47D7-81AC-2BA7174F2BF7}"/>
    <cellStyle name="Total 2 5 4" xfId="23534" xr:uid="{D82191AE-0C16-4665-B618-ACC4C36BAAC3}"/>
    <cellStyle name="Total 2 5 4 2" xfId="23535" xr:uid="{56C9043A-BB1D-48D6-9E08-A6D6ED6B2A47}"/>
    <cellStyle name="Total 2 5 4 2 2" xfId="23536" xr:uid="{DCF1E0F8-6096-4637-97A7-000C535BC5D4}"/>
    <cellStyle name="Total 2 5 4 2 2 2" xfId="23537" xr:uid="{398A2830-3432-48BB-8235-0BEFBD5E6062}"/>
    <cellStyle name="Total 2 5 4 2 2 2 2" xfId="23538" xr:uid="{1BD72FAD-E673-4F91-88D7-3F8547411F0E}"/>
    <cellStyle name="Total 2 5 4 2 2 3" xfId="23539" xr:uid="{51226F51-1169-407B-ACD6-81EAA8D6CB58}"/>
    <cellStyle name="Total 2 5 4 2 3" xfId="23540" xr:uid="{88988A56-775E-451E-82BF-C84298633A94}"/>
    <cellStyle name="Total 2 5 4 2 3 2" xfId="23541" xr:uid="{8A38ACF7-97BB-4F34-8E5E-E416B7289539}"/>
    <cellStyle name="Total 2 5 4 2 3 2 2" xfId="23542" xr:uid="{05D35E6D-571B-438A-B8C2-5E462C0BCBD5}"/>
    <cellStyle name="Total 2 5 4 2 3 3" xfId="23543" xr:uid="{80508DBE-1DAF-4685-BABE-08BCB1C1DA93}"/>
    <cellStyle name="Total 2 5 4 2 4" xfId="23544" xr:uid="{E1205B1E-A017-4DAC-B283-B62027DC904B}"/>
    <cellStyle name="Total 2 5 4 3" xfId="23545" xr:uid="{5ED4178B-8370-4ADD-AAF6-A8F727D17811}"/>
    <cellStyle name="Total 2 5 4 3 2" xfId="23546" xr:uid="{20C05B0D-1CF8-42DA-B553-730DF48A6B95}"/>
    <cellStyle name="Total 2 5 4 3 2 2" xfId="23547" xr:uid="{84DAD351-F30D-4AF8-AAE2-0BC92CB6207A}"/>
    <cellStyle name="Total 2 5 4 3 3" xfId="23548" xr:uid="{AC95A232-8D0F-46F3-BF96-A99A71B29E26}"/>
    <cellStyle name="Total 2 5 4 4" xfId="23549" xr:uid="{5A2A90A0-3360-4312-BE9F-54C5E419D88E}"/>
    <cellStyle name="Total 2 5 4 4 2" xfId="23550" xr:uid="{137DF4F7-55EB-4D3A-B7A3-F8A082C3458F}"/>
    <cellStyle name="Total 2 5 4 4 2 2" xfId="23551" xr:uid="{8A535573-2938-46DB-8B3A-AE3DE36FB3AD}"/>
    <cellStyle name="Total 2 5 4 4 3" xfId="23552" xr:uid="{FD07A6DB-5702-49F5-8C27-8231345CDB57}"/>
    <cellStyle name="Total 2 5 4 5" xfId="23553" xr:uid="{A7344C38-8015-4FE0-9E54-BE8C0365CA05}"/>
    <cellStyle name="Total 2 5 5" xfId="23554" xr:uid="{19848E1A-BD1D-47C1-BC1D-4715294ED32D}"/>
    <cellStyle name="Total 2 5 5 2" xfId="23555" xr:uid="{888A6A4D-B433-4CDC-8A8F-024C7AA76544}"/>
    <cellStyle name="Total 2 5 5 2 2" xfId="23556" xr:uid="{4072D227-DE4E-417A-AEA7-601B5D1A9DED}"/>
    <cellStyle name="Total 2 5 5 2 2 2" xfId="23557" xr:uid="{64B4FE55-9E8E-4B94-B89D-FF635E5D4C7F}"/>
    <cellStyle name="Total 2 5 5 2 3" xfId="23558" xr:uid="{03E38A70-116F-4290-95E4-63A214A48F32}"/>
    <cellStyle name="Total 2 5 5 3" xfId="23559" xr:uid="{11C6B1D5-AF64-492A-951B-FBF8F6E280FD}"/>
    <cellStyle name="Total 2 5 5 3 2" xfId="23560" xr:uid="{5254CCB7-1D4D-4FD5-B54A-239082A76792}"/>
    <cellStyle name="Total 2 5 5 3 2 2" xfId="23561" xr:uid="{FDEF8AA2-CBE2-4B9B-AD2B-5E4C875DB4C5}"/>
    <cellStyle name="Total 2 5 5 3 3" xfId="23562" xr:uid="{167F8812-E545-4A04-9328-C31EA265800F}"/>
    <cellStyle name="Total 2 5 5 4" xfId="23563" xr:uid="{762C4609-FF53-4A43-AC59-CCADA4A56BCA}"/>
    <cellStyle name="Total 2 5 6" xfId="23564" xr:uid="{AC30AFA5-340A-448E-B419-E387EE07FB26}"/>
    <cellStyle name="Total 2 5 6 2" xfId="23565" xr:uid="{2FB1B8E6-546E-4950-8982-24B3BBA5628A}"/>
    <cellStyle name="Total 2 5 6 2 2" xfId="23566" xr:uid="{F1F943A2-63B2-4E95-B8A3-49DA5884E344}"/>
    <cellStyle name="Total 2 5 6 3" xfId="23567" xr:uid="{060C50FD-70E0-436A-A913-BAD2F224CA6C}"/>
    <cellStyle name="Total 2 5 7" xfId="23568" xr:uid="{FFCDCB3E-C52A-48E3-A0A9-B4652CB921BC}"/>
    <cellStyle name="Total 2 5 7 2" xfId="23569" xr:uid="{1C4A31B4-7B02-4EE1-83D6-FAE5046CB5CB}"/>
    <cellStyle name="Total 2 5 7 2 2" xfId="23570" xr:uid="{EE184730-1B9D-47D6-8F5C-A4BEA9D85898}"/>
    <cellStyle name="Total 2 5 7 3" xfId="23571" xr:uid="{5885C859-E8A7-4B48-BB22-DE6FC0A22F11}"/>
    <cellStyle name="Total 2 5 8" xfId="23572" xr:uid="{5B8CD8EF-A7FA-4785-9AC9-FEB0C438AF19}"/>
    <cellStyle name="Total 2 6" xfId="23573" xr:uid="{597AAFDE-EE06-4A3F-9917-B86443157180}"/>
    <cellStyle name="Total 2 6 2" xfId="23574" xr:uid="{93B157C7-FB08-45F3-9F81-9F3C8A41944C}"/>
    <cellStyle name="Total 2 6 2 2" xfId="23575" xr:uid="{81E265E7-6DB7-4AE8-8FDF-7DCB72A13BD5}"/>
    <cellStyle name="Total 2 6 2 2 2" xfId="23576" xr:uid="{AC80CC20-2706-4650-86A6-A7DC22C2B839}"/>
    <cellStyle name="Total 2 6 2 2 2 2" xfId="23577" xr:uid="{84B4675F-6D52-46DB-8A3C-862D80E74595}"/>
    <cellStyle name="Total 2 6 2 2 2 2 2" xfId="23578" xr:uid="{6D314E77-078D-4795-822A-29C2277031A8}"/>
    <cellStyle name="Total 2 6 2 2 2 2 2 2" xfId="23579" xr:uid="{42FF2BDB-51B8-4D46-8FAB-7469779C510C}"/>
    <cellStyle name="Total 2 6 2 2 2 2 2 2 2" xfId="23580" xr:uid="{1355AD2E-8704-4CC7-8B7D-7853D4C9F6A5}"/>
    <cellStyle name="Total 2 6 2 2 2 2 2 3" xfId="23581" xr:uid="{DA4F9129-7B12-4B9F-B055-4A7A20A31594}"/>
    <cellStyle name="Total 2 6 2 2 2 2 3" xfId="23582" xr:uid="{618C2CD0-DF72-40F8-9447-7C24B3C3BF26}"/>
    <cellStyle name="Total 2 6 2 2 2 2 3 2" xfId="23583" xr:uid="{15107311-18B6-492A-9181-9A2A4F25F9C4}"/>
    <cellStyle name="Total 2 6 2 2 2 2 3 2 2" xfId="23584" xr:uid="{9BAAE528-88CE-4199-AFBB-190B0C19B8AD}"/>
    <cellStyle name="Total 2 6 2 2 2 2 3 3" xfId="23585" xr:uid="{FE8A8BB7-9795-43F1-BC74-BFA83CE0AB90}"/>
    <cellStyle name="Total 2 6 2 2 2 2 4" xfId="23586" xr:uid="{0C887963-16B9-4F19-966B-33004583B072}"/>
    <cellStyle name="Total 2 6 2 2 2 3" xfId="23587" xr:uid="{3F3081D0-84E1-4472-A38A-870CF6A7F2AC}"/>
    <cellStyle name="Total 2 6 2 2 2 3 2" xfId="23588" xr:uid="{13D8C5CD-4C18-44CD-A2E8-C2207F67C86C}"/>
    <cellStyle name="Total 2 6 2 2 2 3 2 2" xfId="23589" xr:uid="{FABF1988-B28E-47F7-91D8-2F88E2901232}"/>
    <cellStyle name="Total 2 6 2 2 2 3 3" xfId="23590" xr:uid="{B3933EAF-2946-44C2-91BF-57A2EAD41A83}"/>
    <cellStyle name="Total 2 6 2 2 2 4" xfId="23591" xr:uid="{78F8852E-B0E2-4AA2-A5EA-80C3C18A2649}"/>
    <cellStyle name="Total 2 6 2 2 2 4 2" xfId="23592" xr:uid="{5575EDAA-7C4D-456F-8134-0FE1410FFB2E}"/>
    <cellStyle name="Total 2 6 2 2 2 4 2 2" xfId="23593" xr:uid="{8F3D944D-E8FD-4224-8280-1314C63BE8B3}"/>
    <cellStyle name="Total 2 6 2 2 2 4 3" xfId="23594" xr:uid="{5BAA0428-6282-4547-84D7-EE94A1939AE7}"/>
    <cellStyle name="Total 2 6 2 2 2 5" xfId="23595" xr:uid="{49126596-3124-4CFA-9DE1-169293F9DCE8}"/>
    <cellStyle name="Total 2 6 2 2 3" xfId="23596" xr:uid="{494B15C8-E65E-40DC-80C9-A3D55B188A5F}"/>
    <cellStyle name="Total 2 6 2 2 3 2" xfId="23597" xr:uid="{CBF7A462-3A7A-4D59-AC18-71FCC9137D4F}"/>
    <cellStyle name="Total 2 6 2 2 3 2 2" xfId="23598" xr:uid="{FD31D28F-382B-4C07-8EF8-5B39B457EE3E}"/>
    <cellStyle name="Total 2 6 2 2 3 2 2 2" xfId="23599" xr:uid="{8F1A54B3-E633-4ED6-A53A-D7FF07803751}"/>
    <cellStyle name="Total 2 6 2 2 3 2 3" xfId="23600" xr:uid="{67A6579E-0AC7-43E3-A3D9-AA82EA0C4025}"/>
    <cellStyle name="Total 2 6 2 2 3 3" xfId="23601" xr:uid="{27A47C0C-C97D-4D1E-81A1-B300B90E3B76}"/>
    <cellStyle name="Total 2 6 2 2 3 3 2" xfId="23602" xr:uid="{A5EA5080-5DC2-4F09-8433-7FE97FE5EC12}"/>
    <cellStyle name="Total 2 6 2 2 3 3 2 2" xfId="23603" xr:uid="{5EBEF191-D85B-4596-9FC2-CB2F9AD45302}"/>
    <cellStyle name="Total 2 6 2 2 3 3 3" xfId="23604" xr:uid="{12DCD901-A1A7-4ED0-A581-71BBB26C4EBC}"/>
    <cellStyle name="Total 2 6 2 2 3 4" xfId="23605" xr:uid="{71B08318-4FEE-4045-AFE9-1BD0AE7EB1F8}"/>
    <cellStyle name="Total 2 6 2 2 4" xfId="23606" xr:uid="{6E1BCE3D-9D26-4E17-BACC-70548203464D}"/>
    <cellStyle name="Total 2 6 2 2 4 2" xfId="23607" xr:uid="{09BB633D-5B38-4B02-9853-936C0F77FC01}"/>
    <cellStyle name="Total 2 6 2 2 4 2 2" xfId="23608" xr:uid="{A409CD64-E014-463F-BCB6-5AB795BC75D5}"/>
    <cellStyle name="Total 2 6 2 2 4 3" xfId="23609" xr:uid="{D44631CC-91DB-458F-9617-412B776548B1}"/>
    <cellStyle name="Total 2 6 2 2 5" xfId="23610" xr:uid="{9C94073A-4A70-4E73-B45D-75361915BF0B}"/>
    <cellStyle name="Total 2 6 2 2 5 2" xfId="23611" xr:uid="{45945A03-5563-4C03-9A76-D94E8187206D}"/>
    <cellStyle name="Total 2 6 2 2 5 2 2" xfId="23612" xr:uid="{8DF7D2C3-AFD2-4E18-A568-84927A465026}"/>
    <cellStyle name="Total 2 6 2 2 5 3" xfId="23613" xr:uid="{CAC1D47F-FB47-479E-95AA-EFA9E3464726}"/>
    <cellStyle name="Total 2 6 2 2 6" xfId="23614" xr:uid="{94F5868F-A1C4-4230-AD8A-AB115A7D7F20}"/>
    <cellStyle name="Total 2 6 2 3" xfId="23615" xr:uid="{0F698EC8-A7DC-4526-94A0-A022AC0FE065}"/>
    <cellStyle name="Total 2 6 2 3 2" xfId="23616" xr:uid="{0C37799C-4872-4A05-9352-6D30EC8BE827}"/>
    <cellStyle name="Total 2 6 2 3 2 2" xfId="23617" xr:uid="{9E76FC36-B47D-4DE0-9BA4-2F1018A62F3C}"/>
    <cellStyle name="Total 2 6 2 3 2 2 2" xfId="23618" xr:uid="{8F805792-C304-4A7F-970B-4A7BBFFCB4C3}"/>
    <cellStyle name="Total 2 6 2 3 2 2 2 2" xfId="23619" xr:uid="{E913F7F1-2CFC-4A8A-A7A1-8A70DC63A546}"/>
    <cellStyle name="Total 2 6 2 3 2 2 3" xfId="23620" xr:uid="{D4DD8380-76B1-475A-A432-089F4CD2BD24}"/>
    <cellStyle name="Total 2 6 2 3 2 3" xfId="23621" xr:uid="{8B5D8666-1E85-4218-9941-A87D55078741}"/>
    <cellStyle name="Total 2 6 2 3 2 3 2" xfId="23622" xr:uid="{46F59912-35CB-4A99-97B6-67A774DF08DC}"/>
    <cellStyle name="Total 2 6 2 3 2 3 2 2" xfId="23623" xr:uid="{6B1F7E8D-BFFD-4963-A9C1-B159C8AACDE1}"/>
    <cellStyle name="Total 2 6 2 3 2 3 3" xfId="23624" xr:uid="{C5F94E01-8E8B-4511-AD9D-9BA02252E4A9}"/>
    <cellStyle name="Total 2 6 2 3 2 4" xfId="23625" xr:uid="{A9C53C49-E4C2-49DF-9CD8-23AF91DE00F3}"/>
    <cellStyle name="Total 2 6 2 3 3" xfId="23626" xr:uid="{3933EA2A-9299-4B22-B74F-5608D3098D21}"/>
    <cellStyle name="Total 2 6 2 3 3 2" xfId="23627" xr:uid="{D4933026-B4FE-4F6A-91E1-C70CD974B0BF}"/>
    <cellStyle name="Total 2 6 2 3 3 2 2" xfId="23628" xr:uid="{2E4B27B7-56B3-4CC2-97C1-62E5FC16F316}"/>
    <cellStyle name="Total 2 6 2 3 3 3" xfId="23629" xr:uid="{718D2B0A-9F4B-4E4E-BB22-5B2E01791082}"/>
    <cellStyle name="Total 2 6 2 3 4" xfId="23630" xr:uid="{54007C51-7D35-48D3-90DD-D47F930669B6}"/>
    <cellStyle name="Total 2 6 2 3 4 2" xfId="23631" xr:uid="{8EDD7007-05AF-4886-9DEC-F468212005F2}"/>
    <cellStyle name="Total 2 6 2 3 4 2 2" xfId="23632" xr:uid="{E41A5F62-855A-4475-B5FD-A293241815C5}"/>
    <cellStyle name="Total 2 6 2 3 4 3" xfId="23633" xr:uid="{001C65EF-8765-4208-B8D3-8358EB734BA8}"/>
    <cellStyle name="Total 2 6 2 3 5" xfId="23634" xr:uid="{F4CB96B9-E469-46E2-B150-25536A540A1D}"/>
    <cellStyle name="Total 2 6 2 4" xfId="23635" xr:uid="{8C18540F-BE8C-4C66-AF85-C2A70C0C7ECF}"/>
    <cellStyle name="Total 2 6 2 4 2" xfId="23636" xr:uid="{5F6B5AC5-3C9F-4CEA-9396-15179F327E11}"/>
    <cellStyle name="Total 2 6 2 4 2 2" xfId="23637" xr:uid="{EF018D9F-3BDB-4828-90EB-3A407D76EE17}"/>
    <cellStyle name="Total 2 6 2 4 2 2 2" xfId="23638" xr:uid="{B204DE59-2AD9-4186-81BF-1B7709288E6E}"/>
    <cellStyle name="Total 2 6 2 4 2 3" xfId="23639" xr:uid="{A75F75AA-F74E-4097-B2B7-883B6D1908EF}"/>
    <cellStyle name="Total 2 6 2 4 3" xfId="23640" xr:uid="{AD50698D-3800-4E54-BCE0-01FA87348737}"/>
    <cellStyle name="Total 2 6 2 4 3 2" xfId="23641" xr:uid="{2BA9551C-361E-4F21-884A-182AB7035B48}"/>
    <cellStyle name="Total 2 6 2 4 3 2 2" xfId="23642" xr:uid="{FFCA9147-F3F7-4D09-ADB0-AD99654D7066}"/>
    <cellStyle name="Total 2 6 2 4 3 3" xfId="23643" xr:uid="{5F299131-16A7-4554-905D-460D4EFE787F}"/>
    <cellStyle name="Total 2 6 2 4 4" xfId="23644" xr:uid="{9C17600E-7596-4E41-9382-BDA4896D8193}"/>
    <cellStyle name="Total 2 6 2 5" xfId="23645" xr:uid="{2C18A357-1A40-409E-9596-FA800BCD4999}"/>
    <cellStyle name="Total 2 6 2 5 2" xfId="23646" xr:uid="{58D96EB3-A2FE-45CB-A33C-E35C2BFAE88A}"/>
    <cellStyle name="Total 2 6 2 5 2 2" xfId="23647" xr:uid="{8FEC991A-4424-4E3D-BD75-B4E78CD145FC}"/>
    <cellStyle name="Total 2 6 2 5 3" xfId="23648" xr:uid="{676C356F-11C3-442A-98B3-843F8474B550}"/>
    <cellStyle name="Total 2 6 2 6" xfId="23649" xr:uid="{6DB62520-0399-4017-B0F6-6DCC2DEB3BBE}"/>
    <cellStyle name="Total 2 6 2 6 2" xfId="23650" xr:uid="{735C5EB8-781D-45F1-9698-E4C64DC2EE60}"/>
    <cellStyle name="Total 2 6 2 6 2 2" xfId="23651" xr:uid="{5C93DB67-B84C-4017-9EA5-C5C8ED713D54}"/>
    <cellStyle name="Total 2 6 2 6 3" xfId="23652" xr:uid="{C8F0E9AA-27F9-4DAA-A0D0-E86E5F756F2A}"/>
    <cellStyle name="Total 2 6 2 7" xfId="23653" xr:uid="{B7884FA4-434F-426C-A408-BA3B73F3EAA1}"/>
    <cellStyle name="Total 2 6 3" xfId="23654" xr:uid="{C83A7FC0-BC54-41AF-A297-1CF13A417F3E}"/>
    <cellStyle name="Total 2 6 3 2" xfId="23655" xr:uid="{0EC9D3D0-1719-4C70-AAEF-6AB7AF8492D5}"/>
    <cellStyle name="Total 2 6 3 2 2" xfId="23656" xr:uid="{FA6AF64A-DC32-4A8B-B621-972AB64647FA}"/>
    <cellStyle name="Total 2 6 3 2 2 2" xfId="23657" xr:uid="{94ED84E3-CC80-400E-84A0-B8A03A5FDB1F}"/>
    <cellStyle name="Total 2 6 3 2 2 2 2" xfId="23658" xr:uid="{D18B9F07-BB51-4CAA-9D23-D925BFB05354}"/>
    <cellStyle name="Total 2 6 3 2 2 2 2 2" xfId="23659" xr:uid="{E1F224AF-6088-43ED-B218-13A0B989C3DA}"/>
    <cellStyle name="Total 2 6 3 2 2 2 3" xfId="23660" xr:uid="{5AB178F7-1ACF-4424-9BFC-B6A802DC1752}"/>
    <cellStyle name="Total 2 6 3 2 2 3" xfId="23661" xr:uid="{B87B1D5E-263C-44FA-AFBF-309F6CF5C982}"/>
    <cellStyle name="Total 2 6 3 2 2 3 2" xfId="23662" xr:uid="{53F89F7D-8C04-42D3-8CAE-69FDBAFAE6BB}"/>
    <cellStyle name="Total 2 6 3 2 2 3 2 2" xfId="23663" xr:uid="{22DC948E-AF10-4D29-BCA6-2152E80D9AA4}"/>
    <cellStyle name="Total 2 6 3 2 2 3 3" xfId="23664" xr:uid="{FE138D96-7FAF-40AF-BF05-ED07402F8906}"/>
    <cellStyle name="Total 2 6 3 2 2 4" xfId="23665" xr:uid="{16EBC43E-A90F-4818-93EE-9685FABCCD78}"/>
    <cellStyle name="Total 2 6 3 2 3" xfId="23666" xr:uid="{9046ADA9-F4B7-41E6-8A29-A8BF5113742E}"/>
    <cellStyle name="Total 2 6 3 2 3 2" xfId="23667" xr:uid="{5406FDA7-21B4-49C5-851F-6DED2F32EE4E}"/>
    <cellStyle name="Total 2 6 3 2 3 2 2" xfId="23668" xr:uid="{370B457B-D6E2-4D45-BEA9-35F4800FE9BF}"/>
    <cellStyle name="Total 2 6 3 2 3 3" xfId="23669" xr:uid="{FC5948D6-D46F-4082-9237-E5D6F3B5507D}"/>
    <cellStyle name="Total 2 6 3 2 4" xfId="23670" xr:uid="{5067ED29-C053-4B9C-A2FF-20C869C8330F}"/>
    <cellStyle name="Total 2 6 3 2 4 2" xfId="23671" xr:uid="{CC4923E0-D32F-437E-B15C-B33C817D02F9}"/>
    <cellStyle name="Total 2 6 3 2 4 2 2" xfId="23672" xr:uid="{84FDEC0A-77AD-4751-9F9A-49157743DA8F}"/>
    <cellStyle name="Total 2 6 3 2 4 3" xfId="23673" xr:uid="{B0F9157F-D2D2-415E-9A6D-5010FCAEEC96}"/>
    <cellStyle name="Total 2 6 3 2 5" xfId="23674" xr:uid="{30E10769-F33A-4785-A66A-F615D9E08505}"/>
    <cellStyle name="Total 2 6 3 3" xfId="23675" xr:uid="{B4723FCD-28BA-4659-8EB4-094B4ABC0A58}"/>
    <cellStyle name="Total 2 6 3 3 2" xfId="23676" xr:uid="{1758FE6A-EE6C-4344-BF7D-D08E15F651C1}"/>
    <cellStyle name="Total 2 6 3 3 2 2" xfId="23677" xr:uid="{120DF558-AA13-4205-A333-C15945B658DB}"/>
    <cellStyle name="Total 2 6 3 3 2 2 2" xfId="23678" xr:uid="{C9088368-4330-409D-B2BA-4247B4DD7434}"/>
    <cellStyle name="Total 2 6 3 3 2 3" xfId="23679" xr:uid="{730D66D2-CC53-46EF-9B8B-1B82A6E54383}"/>
    <cellStyle name="Total 2 6 3 3 3" xfId="23680" xr:uid="{670D8C0C-69E9-4E07-8ADC-AE924BE884A2}"/>
    <cellStyle name="Total 2 6 3 3 3 2" xfId="23681" xr:uid="{88C9C0A1-1A0C-4D98-B269-6EB383458B6A}"/>
    <cellStyle name="Total 2 6 3 3 3 2 2" xfId="23682" xr:uid="{7073717B-F989-47C3-94F5-276C7C1BB9DC}"/>
    <cellStyle name="Total 2 6 3 3 3 3" xfId="23683" xr:uid="{F1685637-7A78-4A59-91CB-65D3958B426D}"/>
    <cellStyle name="Total 2 6 3 3 4" xfId="23684" xr:uid="{A71746C3-D41C-4130-80B7-C127790C1F60}"/>
    <cellStyle name="Total 2 6 3 4" xfId="23685" xr:uid="{13952292-3DF3-4CC1-AF3F-60EE5701EA25}"/>
    <cellStyle name="Total 2 6 3 4 2" xfId="23686" xr:uid="{83E85209-FA2B-46C0-B414-6A23E0AF9E3B}"/>
    <cellStyle name="Total 2 6 3 4 2 2" xfId="23687" xr:uid="{B42C6542-6C5F-4A97-B5D7-47E47C01AB2C}"/>
    <cellStyle name="Total 2 6 3 4 3" xfId="23688" xr:uid="{8704608F-938D-4C09-838F-A985C70F66DE}"/>
    <cellStyle name="Total 2 6 3 5" xfId="23689" xr:uid="{E3E56701-3B1F-495C-9863-EEA75AF402D8}"/>
    <cellStyle name="Total 2 6 3 5 2" xfId="23690" xr:uid="{4F5C9103-4748-4933-97FC-2F3466D7780D}"/>
    <cellStyle name="Total 2 6 3 5 2 2" xfId="23691" xr:uid="{BDEC321C-C335-440A-A65E-69C89E8EFD81}"/>
    <cellStyle name="Total 2 6 3 5 3" xfId="23692" xr:uid="{3451D7F3-563E-4F52-AB9A-E7955EC62166}"/>
    <cellStyle name="Total 2 6 3 6" xfId="23693" xr:uid="{E707167C-C5B6-438C-A4CE-24159F1389EC}"/>
    <cellStyle name="Total 2 6 4" xfId="23694" xr:uid="{CCDCC674-254C-41B1-99B7-D634C78E932F}"/>
    <cellStyle name="Total 2 6 4 2" xfId="23695" xr:uid="{969C8F7F-30C5-49D6-864D-7F60EFCC15E7}"/>
    <cellStyle name="Total 2 6 4 2 2" xfId="23696" xr:uid="{4D7C058A-8E64-400D-BB5C-4CF568ED9CE2}"/>
    <cellStyle name="Total 2 6 4 2 2 2" xfId="23697" xr:uid="{F84EB4CD-28F4-4DE5-9039-EC26BE6D11B9}"/>
    <cellStyle name="Total 2 6 4 2 2 2 2" xfId="23698" xr:uid="{7C5FE546-B838-49D8-91DE-73DF781E631D}"/>
    <cellStyle name="Total 2 6 4 2 2 3" xfId="23699" xr:uid="{E17ABF89-FCD5-4DA2-80AA-6BBEA35061D3}"/>
    <cellStyle name="Total 2 6 4 2 3" xfId="23700" xr:uid="{E839CD10-A2F3-416C-B172-5C1564E970FA}"/>
    <cellStyle name="Total 2 6 4 2 3 2" xfId="23701" xr:uid="{80BD8405-77CC-4BBD-9510-DABF9ED05ED7}"/>
    <cellStyle name="Total 2 6 4 2 3 2 2" xfId="23702" xr:uid="{643B376F-CAE5-4DE8-9396-46B9726E9909}"/>
    <cellStyle name="Total 2 6 4 2 3 3" xfId="23703" xr:uid="{D004453C-36BC-481E-A0C1-5079CA17D579}"/>
    <cellStyle name="Total 2 6 4 2 4" xfId="23704" xr:uid="{307D121B-3449-442A-A211-D4B1D7FEFD19}"/>
    <cellStyle name="Total 2 6 4 3" xfId="23705" xr:uid="{CE3B8018-D6FE-4D25-A4F3-3AECCD517FED}"/>
    <cellStyle name="Total 2 6 4 3 2" xfId="23706" xr:uid="{BCF92FA6-4D32-45E8-8E07-CA004C94CD44}"/>
    <cellStyle name="Total 2 6 4 3 2 2" xfId="23707" xr:uid="{9945E06A-1F5B-4BCD-8115-E95AE3BEA355}"/>
    <cellStyle name="Total 2 6 4 3 3" xfId="23708" xr:uid="{240D6FB4-204C-4CA3-AFB8-ABAFE50597BE}"/>
    <cellStyle name="Total 2 6 4 4" xfId="23709" xr:uid="{60C18BEF-47A5-49AB-80EC-FEAB0E5EC9C9}"/>
    <cellStyle name="Total 2 6 4 4 2" xfId="23710" xr:uid="{2841A4ED-73BE-4A12-BB2F-E0B8131F1E13}"/>
    <cellStyle name="Total 2 6 4 4 2 2" xfId="23711" xr:uid="{D639923F-EC2B-4AD9-96C6-1AD5DE338B80}"/>
    <cellStyle name="Total 2 6 4 4 3" xfId="23712" xr:uid="{AD5925D7-D325-42B2-86D0-5FFC84518237}"/>
    <cellStyle name="Total 2 6 4 5" xfId="23713" xr:uid="{165AD224-1631-45FE-A829-D9765E1308C1}"/>
    <cellStyle name="Total 2 6 5" xfId="23714" xr:uid="{96CE7B9E-1A1A-455A-8EF5-2A5069A76A56}"/>
    <cellStyle name="Total 2 6 5 2" xfId="23715" xr:uid="{5F976EB3-C533-4BB5-BDEC-0E154BAC2762}"/>
    <cellStyle name="Total 2 6 5 2 2" xfId="23716" xr:uid="{8542E30A-A8C6-4BDB-9CD3-EA9B600931B2}"/>
    <cellStyle name="Total 2 6 5 2 2 2" xfId="23717" xr:uid="{CDD4B594-B00C-42CF-8F39-2D8CF07CD40C}"/>
    <cellStyle name="Total 2 6 5 2 3" xfId="23718" xr:uid="{05F6A538-C69D-48D3-AD8E-6B6261B05CC4}"/>
    <cellStyle name="Total 2 6 5 3" xfId="23719" xr:uid="{50A9961A-C63E-42D9-8FAF-2D3275C2AC3E}"/>
    <cellStyle name="Total 2 6 5 3 2" xfId="23720" xr:uid="{8CCCF794-5F87-4A26-8ED9-F5B249B6CDF9}"/>
    <cellStyle name="Total 2 6 5 3 2 2" xfId="23721" xr:uid="{76AB151C-A036-42C6-A07B-61880B2D1290}"/>
    <cellStyle name="Total 2 6 5 3 3" xfId="23722" xr:uid="{6AF44EFD-0B7C-4296-A79A-211FB2B3BBF2}"/>
    <cellStyle name="Total 2 6 5 4" xfId="23723" xr:uid="{7E3758B0-F666-4AFC-BE2A-3F50D9697CA2}"/>
    <cellStyle name="Total 2 6 6" xfId="23724" xr:uid="{947F6D0C-019D-436A-9E91-12424060C1C7}"/>
    <cellStyle name="Total 2 6 6 2" xfId="23725" xr:uid="{7BCA1E0A-DD12-4C62-A5C2-D173CF5FF311}"/>
    <cellStyle name="Total 2 6 6 2 2" xfId="23726" xr:uid="{4EDA3175-DC81-4BA1-92B0-413571B703BA}"/>
    <cellStyle name="Total 2 6 6 3" xfId="23727" xr:uid="{22A36963-E979-437F-BC57-26200EA23037}"/>
    <cellStyle name="Total 2 6 7" xfId="23728" xr:uid="{80FDC75D-570B-447F-B54E-4231D162B4CB}"/>
    <cellStyle name="Total 2 6 7 2" xfId="23729" xr:uid="{E5038A91-4881-4405-B940-E34F5245100D}"/>
    <cellStyle name="Total 2 6 7 2 2" xfId="23730" xr:uid="{4E732DAF-AB53-41AC-8C8C-6CE4C4490FAA}"/>
    <cellStyle name="Total 2 6 7 3" xfId="23731" xr:uid="{CD67A3FA-AA5A-46D7-AA46-B716F36C5B8D}"/>
    <cellStyle name="Total 2 6 8" xfId="23732" xr:uid="{805D910B-76AE-42CF-B271-A34006E24B34}"/>
    <cellStyle name="Total 2 7" xfId="23733" xr:uid="{D19CFE4B-3646-4C26-BCD9-404CF3C16F6F}"/>
    <cellStyle name="Total 2 7 2" xfId="23734" xr:uid="{F6CA1B30-0627-4873-99EE-DA47532367F4}"/>
    <cellStyle name="Total 2 7 2 2" xfId="23735" xr:uid="{4E597F4A-C656-4791-AE99-1FE2074450B3}"/>
    <cellStyle name="Total 2 7 2 2 2" xfId="23736" xr:uid="{E1B75294-CDB3-48E5-8914-AE803016E296}"/>
    <cellStyle name="Total 2 7 2 2 2 2" xfId="23737" xr:uid="{78D2CECA-A5B9-4AC5-AADD-6424910C5955}"/>
    <cellStyle name="Total 2 7 2 2 2 2 2" xfId="23738" xr:uid="{F4DEF2BA-B561-4C72-AB2D-35A9B6A949F4}"/>
    <cellStyle name="Total 2 7 2 2 2 2 2 2" xfId="23739" xr:uid="{D9B37BA1-2F38-4E25-93EA-B60CAD018053}"/>
    <cellStyle name="Total 2 7 2 2 2 2 3" xfId="23740" xr:uid="{00B24C82-2860-47B5-AB2A-B7152B94653C}"/>
    <cellStyle name="Total 2 7 2 2 2 3" xfId="23741" xr:uid="{71F34E30-EA40-43CC-B143-8E25422419AB}"/>
    <cellStyle name="Total 2 7 2 2 2 3 2" xfId="23742" xr:uid="{6A3532BE-6E89-45E5-AB2D-1471CA11FE18}"/>
    <cellStyle name="Total 2 7 2 2 2 3 2 2" xfId="23743" xr:uid="{A654856A-28F0-42D7-A606-4BCDDF78F01E}"/>
    <cellStyle name="Total 2 7 2 2 2 3 3" xfId="23744" xr:uid="{5C7B59AC-D3F9-4461-8956-3079E3F01398}"/>
    <cellStyle name="Total 2 7 2 2 2 4" xfId="23745" xr:uid="{C789DCD5-8A23-4FC8-A8E3-37B86E450DD9}"/>
    <cellStyle name="Total 2 7 2 2 3" xfId="23746" xr:uid="{1C016131-318D-4870-AC0C-D996C1865B3B}"/>
    <cellStyle name="Total 2 7 2 2 3 2" xfId="23747" xr:uid="{E8657040-F49A-4CE4-8690-8D3C207AB8BE}"/>
    <cellStyle name="Total 2 7 2 2 3 2 2" xfId="23748" xr:uid="{6F5F44DF-859C-4D89-81C5-0125F4ED5783}"/>
    <cellStyle name="Total 2 7 2 2 3 3" xfId="23749" xr:uid="{09A48FEA-72F0-425A-B81E-FFFE87B6AA1A}"/>
    <cellStyle name="Total 2 7 2 2 4" xfId="23750" xr:uid="{09A17314-7100-4473-8E84-FE602BB20AA7}"/>
    <cellStyle name="Total 2 7 2 2 4 2" xfId="23751" xr:uid="{D542E150-F2A8-4BB5-AEE5-5596FC2BC8BB}"/>
    <cellStyle name="Total 2 7 2 2 4 2 2" xfId="23752" xr:uid="{DE36487C-0466-49E8-B0A1-83CF77146FDB}"/>
    <cellStyle name="Total 2 7 2 2 4 3" xfId="23753" xr:uid="{2101F619-D2FB-40D5-96C2-9938C400CC1A}"/>
    <cellStyle name="Total 2 7 2 2 5" xfId="23754" xr:uid="{F36DD634-CAD5-49CC-BB50-DDAA81B7DC77}"/>
    <cellStyle name="Total 2 7 2 3" xfId="23755" xr:uid="{9609213D-21FB-4B44-B682-D5E53A5136F0}"/>
    <cellStyle name="Total 2 7 2 3 2" xfId="23756" xr:uid="{E0CC0273-0AB6-40C8-902D-DD05425B26A5}"/>
    <cellStyle name="Total 2 7 2 3 2 2" xfId="23757" xr:uid="{1917FF45-365C-45B4-86E7-10BA6DDF5EC5}"/>
    <cellStyle name="Total 2 7 2 3 2 2 2" xfId="23758" xr:uid="{D3494A64-C770-4163-BF63-C3A0B8EE1CE3}"/>
    <cellStyle name="Total 2 7 2 3 2 3" xfId="23759" xr:uid="{E15D889F-606A-4E07-8CDE-771FB6A20B10}"/>
    <cellStyle name="Total 2 7 2 3 3" xfId="23760" xr:uid="{778790F8-B683-448D-818C-D99AF51281A5}"/>
    <cellStyle name="Total 2 7 2 3 3 2" xfId="23761" xr:uid="{83795B47-CCFB-4781-9BDB-DC066CDE7A32}"/>
    <cellStyle name="Total 2 7 2 3 3 2 2" xfId="23762" xr:uid="{DB21BAED-928E-4863-8EED-E991D5D67F3F}"/>
    <cellStyle name="Total 2 7 2 3 3 3" xfId="23763" xr:uid="{24871F5C-27CE-4A7D-B66B-068B64487619}"/>
    <cellStyle name="Total 2 7 2 3 4" xfId="23764" xr:uid="{17782039-8342-4716-A7B5-A49820D963FC}"/>
    <cellStyle name="Total 2 7 2 4" xfId="23765" xr:uid="{5EFDF3F7-65B4-4B44-866C-1B3BA231ED99}"/>
    <cellStyle name="Total 2 7 2 4 2" xfId="23766" xr:uid="{A1B9CFE6-FBB6-498D-8A39-601E9CA11D21}"/>
    <cellStyle name="Total 2 7 2 4 2 2" xfId="23767" xr:uid="{072B40B0-0C48-44BB-9D90-14845C8ABC5A}"/>
    <cellStyle name="Total 2 7 2 4 3" xfId="23768" xr:uid="{8FEBEEE4-E361-4A23-B1B6-FDFAC94146E8}"/>
    <cellStyle name="Total 2 7 2 5" xfId="23769" xr:uid="{2EF7DD75-DD0D-44FC-83A3-1A44314BA501}"/>
    <cellStyle name="Total 2 7 2 5 2" xfId="23770" xr:uid="{84B73380-0197-4046-8F45-31B23055DD36}"/>
    <cellStyle name="Total 2 7 2 5 2 2" xfId="23771" xr:uid="{B0FB8759-CFE2-443E-BD52-4C045AA7ABFD}"/>
    <cellStyle name="Total 2 7 2 5 3" xfId="23772" xr:uid="{97E6064B-D796-412F-B5FD-24AE85DAF230}"/>
    <cellStyle name="Total 2 7 2 6" xfId="23773" xr:uid="{FB50B839-FA24-4591-9904-B70C0DB9C4FC}"/>
    <cellStyle name="Total 2 7 3" xfId="23774" xr:uid="{A3594966-100D-4614-9954-1C703F554929}"/>
    <cellStyle name="Total 2 7 3 2" xfId="23775" xr:uid="{38A11420-BEA7-42C9-838E-9E6593620ACD}"/>
    <cellStyle name="Total 2 7 3 2 2" xfId="23776" xr:uid="{EC9475E7-D227-4BE5-B45A-80A0B6D40DC5}"/>
    <cellStyle name="Total 2 7 3 2 2 2" xfId="23777" xr:uid="{4AFF84B6-827B-455C-95DF-CC76E3820184}"/>
    <cellStyle name="Total 2 7 3 2 2 2 2" xfId="23778" xr:uid="{1626D9FA-DC82-4B04-B7A1-DDE1BB3090F6}"/>
    <cellStyle name="Total 2 7 3 2 2 3" xfId="23779" xr:uid="{73405110-308D-4044-BBBF-4023E30F72C5}"/>
    <cellStyle name="Total 2 7 3 2 3" xfId="23780" xr:uid="{59687871-2081-4B9A-926C-915D4B9BC852}"/>
    <cellStyle name="Total 2 7 3 2 3 2" xfId="23781" xr:uid="{C6DC0B19-77D7-4560-8600-C4EEBECE6DD5}"/>
    <cellStyle name="Total 2 7 3 2 3 2 2" xfId="23782" xr:uid="{9DC2CB63-9CD9-4E63-AB7F-C29F610D6EAA}"/>
    <cellStyle name="Total 2 7 3 2 3 3" xfId="23783" xr:uid="{92A1D431-B37F-437D-B23E-5C112FFCD113}"/>
    <cellStyle name="Total 2 7 3 2 4" xfId="23784" xr:uid="{0686472E-8F65-4EF9-8683-3C163EE8D621}"/>
    <cellStyle name="Total 2 7 3 3" xfId="23785" xr:uid="{BD0DEB76-D092-411A-8FFC-B4627BE89704}"/>
    <cellStyle name="Total 2 7 3 3 2" xfId="23786" xr:uid="{3AEAC66B-553E-4CF6-920F-2D7311728169}"/>
    <cellStyle name="Total 2 7 3 3 2 2" xfId="23787" xr:uid="{F3942C51-44EF-4656-88F6-F2FF5EF8AAB0}"/>
    <cellStyle name="Total 2 7 3 3 3" xfId="23788" xr:uid="{54D201F4-96EC-4F34-9ADE-0ED24B4FA900}"/>
    <cellStyle name="Total 2 7 3 4" xfId="23789" xr:uid="{79F967A7-C711-4C5B-9BF3-A6D0D536A0A4}"/>
    <cellStyle name="Total 2 7 3 4 2" xfId="23790" xr:uid="{C3AD08E5-1BAF-45B4-81C3-339D9950C0BE}"/>
    <cellStyle name="Total 2 7 3 4 2 2" xfId="23791" xr:uid="{7AE22F6B-101B-464A-9180-C78CCF963562}"/>
    <cellStyle name="Total 2 7 3 4 3" xfId="23792" xr:uid="{80A45680-28AD-41DE-B89C-8156F915E984}"/>
    <cellStyle name="Total 2 7 3 5" xfId="23793" xr:uid="{A526A58B-7CE2-4663-8B9F-765BC4FC6481}"/>
    <cellStyle name="Total 2 7 4" xfId="23794" xr:uid="{9BFECF66-02A4-4D98-92DE-87D623C26402}"/>
    <cellStyle name="Total 2 7 4 2" xfId="23795" xr:uid="{ACF35193-0A98-4708-88C3-9C4CD833F3D6}"/>
    <cellStyle name="Total 2 7 4 2 2" xfId="23796" xr:uid="{60A6F5C5-BAD9-45B2-A79E-85E5D6365511}"/>
    <cellStyle name="Total 2 7 4 2 2 2" xfId="23797" xr:uid="{F027A4D1-9AD2-481F-854D-953AEC74589A}"/>
    <cellStyle name="Total 2 7 4 2 3" xfId="23798" xr:uid="{0509CC9F-20EA-41C7-A890-53BDF7B1E111}"/>
    <cellStyle name="Total 2 7 4 3" xfId="23799" xr:uid="{BC329CF1-E6D4-448E-8992-11E173450FBB}"/>
    <cellStyle name="Total 2 7 4 3 2" xfId="23800" xr:uid="{F26B7922-B8E9-49A7-BBE7-5107E9A4E6AC}"/>
    <cellStyle name="Total 2 7 4 3 2 2" xfId="23801" xr:uid="{8AFE18D8-7A87-46E5-BAAD-C568DEA34009}"/>
    <cellStyle name="Total 2 7 4 3 3" xfId="23802" xr:uid="{A965ECAF-C592-44D9-A785-5CAB2BAACBAE}"/>
    <cellStyle name="Total 2 7 4 4" xfId="23803" xr:uid="{FE48871E-5C13-49C2-A840-D0C828F95519}"/>
    <cellStyle name="Total 2 7 5" xfId="23804" xr:uid="{50F08C16-D1A6-4324-A816-10513EE8B0D3}"/>
    <cellStyle name="Total 2 7 5 2" xfId="23805" xr:uid="{7394B50A-5994-485C-B38F-BD1639CBB62A}"/>
    <cellStyle name="Total 2 7 5 2 2" xfId="23806" xr:uid="{01B9B75F-D4B8-45EC-B467-87801582A917}"/>
    <cellStyle name="Total 2 7 5 3" xfId="23807" xr:uid="{9204F239-9FE2-4D47-9328-5AF0E56E5660}"/>
    <cellStyle name="Total 2 7 6" xfId="23808" xr:uid="{E036623B-AFC9-4593-9841-5654BD09FB3A}"/>
    <cellStyle name="Total 2 7 6 2" xfId="23809" xr:uid="{285DC854-7C3E-4722-8E97-A5AF79538C90}"/>
    <cellStyle name="Total 2 7 6 2 2" xfId="23810" xr:uid="{E8CD0422-0FA7-400A-8E6E-18ECB266B674}"/>
    <cellStyle name="Total 2 7 6 3" xfId="23811" xr:uid="{DE498B78-F4FB-433D-8D09-2300924E4E00}"/>
    <cellStyle name="Total 2 7 7" xfId="23812" xr:uid="{8745EF36-4C5A-4A34-A28A-645B091C46A4}"/>
    <cellStyle name="Total 2 8" xfId="23813" xr:uid="{8AF7E656-DA29-4435-841A-F2C72950E4DC}"/>
    <cellStyle name="Total 2 8 2" xfId="23814" xr:uid="{3D02FC3D-FCED-474F-BD31-78A4E2C8981A}"/>
    <cellStyle name="Total 2 8 2 2" xfId="23815" xr:uid="{A5A61BBA-A65D-409E-9A43-ED3C3BFB707E}"/>
    <cellStyle name="Total 2 8 2 2 2" xfId="23816" xr:uid="{CF87B118-2C5D-4C3E-8C2C-4EA843A1787F}"/>
    <cellStyle name="Total 2 8 2 2 2 2" xfId="23817" xr:uid="{C95CDCFA-5312-44A2-84FE-6A4F7DECC948}"/>
    <cellStyle name="Total 2 8 2 2 2 2 2" xfId="23818" xr:uid="{F700FD85-2B63-43CC-A9F5-757F8BED04A3}"/>
    <cellStyle name="Total 2 8 2 2 2 3" xfId="23819" xr:uid="{541E19D2-C887-48F9-B2E1-0AA6AC88DFFF}"/>
    <cellStyle name="Total 2 8 2 2 3" xfId="23820" xr:uid="{870A5388-94F4-493F-BC14-A9B8B49CB290}"/>
    <cellStyle name="Total 2 8 2 2 3 2" xfId="23821" xr:uid="{EC1D4D75-1AF5-4007-9BA2-DFB9E15D201B}"/>
    <cellStyle name="Total 2 8 2 2 3 2 2" xfId="23822" xr:uid="{A9DE1141-D89F-4AEF-99D2-78473789F5DD}"/>
    <cellStyle name="Total 2 8 2 2 3 3" xfId="23823" xr:uid="{0D670ED5-8FED-4867-8729-1DB650359F3D}"/>
    <cellStyle name="Total 2 8 2 2 4" xfId="23824" xr:uid="{6E17DAAD-4C17-4A12-A028-D8EE7783A6B9}"/>
    <cellStyle name="Total 2 8 2 3" xfId="23825" xr:uid="{4FE6D3FE-3A5D-40AA-8164-4DE389EDC4F5}"/>
    <cellStyle name="Total 2 8 2 3 2" xfId="23826" xr:uid="{9335B066-AFEB-4D59-A306-74B2B81975FC}"/>
    <cellStyle name="Total 2 8 2 3 2 2" xfId="23827" xr:uid="{8F5E0F35-0ADB-4624-841C-2E9DF2FFFD1E}"/>
    <cellStyle name="Total 2 8 2 3 3" xfId="23828" xr:uid="{059F3D3E-13E5-4F0F-9C0B-405BF30237F9}"/>
    <cellStyle name="Total 2 8 2 4" xfId="23829" xr:uid="{70A5EE62-B126-404E-A565-9D3BBE256DC0}"/>
    <cellStyle name="Total 2 8 2 4 2" xfId="23830" xr:uid="{E8619611-0390-4C91-A0A1-56A8683A181E}"/>
    <cellStyle name="Total 2 8 2 4 2 2" xfId="23831" xr:uid="{798919C7-C606-410E-80B9-15FD03CE0A8C}"/>
    <cellStyle name="Total 2 8 2 4 3" xfId="23832" xr:uid="{40507A6A-9F9D-488F-AC64-6A42F26F6ED6}"/>
    <cellStyle name="Total 2 8 2 5" xfId="23833" xr:uid="{E1D80D2D-E9F3-4FD5-B8CD-5A6EE40F4A48}"/>
    <cellStyle name="Total 2 8 3" xfId="23834" xr:uid="{44042887-45E7-4D4E-8CD9-C36C967BBB89}"/>
    <cellStyle name="Total 2 8 3 2" xfId="23835" xr:uid="{C1E20AA8-9855-4B4E-9AB4-AF64FE9483AA}"/>
    <cellStyle name="Total 2 8 3 2 2" xfId="23836" xr:uid="{150F39E9-3280-423D-A73E-4F9B8944FAD4}"/>
    <cellStyle name="Total 2 8 3 2 2 2" xfId="23837" xr:uid="{3E2313EA-C5E4-49E7-BB79-EE82D757CD01}"/>
    <cellStyle name="Total 2 8 3 2 3" xfId="23838" xr:uid="{86EE74C7-C992-47F2-97CA-4450181C74DB}"/>
    <cellStyle name="Total 2 8 3 3" xfId="23839" xr:uid="{E53922E1-52DF-4983-AD00-44057E6E8F30}"/>
    <cellStyle name="Total 2 8 3 3 2" xfId="23840" xr:uid="{DB9ACC83-F439-4C63-8333-0946455DAF25}"/>
    <cellStyle name="Total 2 8 3 3 2 2" xfId="23841" xr:uid="{CB923891-7D05-4687-BDF5-AD972441CB72}"/>
    <cellStyle name="Total 2 8 3 3 3" xfId="23842" xr:uid="{C1629168-256D-4BCB-A910-C110EC18E507}"/>
    <cellStyle name="Total 2 8 3 4" xfId="23843" xr:uid="{A2AEFC4A-658A-45B1-9D5A-55C0AA0E39F2}"/>
    <cellStyle name="Total 2 8 4" xfId="23844" xr:uid="{835FC63A-2A5D-4972-B06C-0A7EFAFD4B8B}"/>
    <cellStyle name="Total 2 8 4 2" xfId="23845" xr:uid="{26223B28-B96F-48FB-B4DC-98DC25FAEF98}"/>
    <cellStyle name="Total 2 8 4 2 2" xfId="23846" xr:uid="{6015BAFF-92E4-4727-972E-DC7E5FA99845}"/>
    <cellStyle name="Total 2 8 4 3" xfId="23847" xr:uid="{A24E33AA-DC44-47F0-97BE-84879CBDBDB9}"/>
    <cellStyle name="Total 2 8 5" xfId="23848" xr:uid="{8D835131-DAFF-4F77-9209-68E0006C28E8}"/>
    <cellStyle name="Total 2 8 5 2" xfId="23849" xr:uid="{98764A09-C241-438A-B5C3-403416905EA6}"/>
    <cellStyle name="Total 2 8 5 2 2" xfId="23850" xr:uid="{E57ABE99-BD20-4865-B4CB-E9C71606690A}"/>
    <cellStyle name="Total 2 8 5 3" xfId="23851" xr:uid="{8EFDE02A-63AB-4FC3-AC42-11FA6CDA5328}"/>
    <cellStyle name="Total 2 8 6" xfId="23852" xr:uid="{CC2F028D-8829-44F7-98B3-55D27A853F67}"/>
    <cellStyle name="Total 2 9" xfId="23853" xr:uid="{E04C79ED-987D-4692-8334-A8A7EF71FA2B}"/>
    <cellStyle name="Total 2 9 2" xfId="23854" xr:uid="{A077CF11-1DBD-4653-99CE-14D17FE9FDE1}"/>
    <cellStyle name="Total 2 9 2 2" xfId="23855" xr:uid="{CA28A62F-3517-4A52-99EA-037F484C3131}"/>
    <cellStyle name="Total 2 9 2 2 2" xfId="23856" xr:uid="{B24DF261-CEB5-4D41-BEA4-1D2732AD3B4F}"/>
    <cellStyle name="Total 2 9 2 2 2 2" xfId="23857" xr:uid="{5E356A70-BDA4-4AB2-80C2-904E9D30C124}"/>
    <cellStyle name="Total 2 9 2 2 3" xfId="23858" xr:uid="{17937E16-7450-4652-A830-9D2B7B8C80D9}"/>
    <cellStyle name="Total 2 9 2 3" xfId="23859" xr:uid="{CB5A676B-40E5-475A-A573-40EAB43B6FF8}"/>
    <cellStyle name="Total 2 9 2 3 2" xfId="23860" xr:uid="{C8525324-CBB6-43E9-ADD6-6E8ED73ED4A1}"/>
    <cellStyle name="Total 2 9 2 3 2 2" xfId="23861" xr:uid="{9C5C19C8-9E71-4A70-AA42-0C8404466FF2}"/>
    <cellStyle name="Total 2 9 2 3 3" xfId="23862" xr:uid="{5CE4ED77-090D-48E4-9C75-B94413FF9790}"/>
    <cellStyle name="Total 2 9 2 4" xfId="23863" xr:uid="{FB28C542-E159-4AA5-920D-E9AB44C4B974}"/>
    <cellStyle name="Total 2 9 3" xfId="23864" xr:uid="{22151776-D53F-4CA0-9ABC-0B77F3F9B243}"/>
    <cellStyle name="Total 2 9 3 2" xfId="23865" xr:uid="{BF12B259-E181-4D60-8FB7-F89E7B29691A}"/>
    <cellStyle name="Total 2 9 3 2 2" xfId="23866" xr:uid="{06D48CF7-897D-4149-832B-73B552DDC68D}"/>
    <cellStyle name="Total 2 9 3 3" xfId="23867" xr:uid="{1830DBC9-A7F1-4A84-9CDE-F784D1CB27B9}"/>
    <cellStyle name="Total 2 9 4" xfId="23868" xr:uid="{84EEDF26-1FBA-44B5-978E-60850DBE6052}"/>
    <cellStyle name="Total 2 9 4 2" xfId="23869" xr:uid="{977B9815-D4E9-455D-9EBF-82C3B154B82E}"/>
    <cellStyle name="Total 2 9 4 2 2" xfId="23870" xr:uid="{E600D4F6-F772-4763-9D17-E51036B4BC24}"/>
    <cellStyle name="Total 2 9 4 3" xfId="23871" xr:uid="{D6A8E4A3-A6E3-4750-B1CF-2DE5683FF0B2}"/>
    <cellStyle name="Total 2 9 5" xfId="23872" xr:uid="{16AEF545-87FA-411F-BE46-C41B2FAB7654}"/>
    <cellStyle name="Total 2_Plan2" xfId="23873" xr:uid="{9DB17F8C-39C5-4D50-94B0-CFBF96064612}"/>
    <cellStyle name="Total 3" xfId="2079" xr:uid="{AB2FC2EE-A901-4389-B9EB-0086E5969E2C}"/>
    <cellStyle name="Total 3 10" xfId="23874" xr:uid="{C6983A75-D4A1-48C3-BBA0-FA5355E8F1AB}"/>
    <cellStyle name="Total 3 2" xfId="2080" xr:uid="{ABBA9D6C-FDF5-4154-A397-0925E19E5349}"/>
    <cellStyle name="Total 3 2 2" xfId="23875" xr:uid="{33222797-3225-4992-A191-50B991A96278}"/>
    <cellStyle name="Total 3 2 2 2" xfId="23876" xr:uid="{DB28077D-C3E9-4E3E-990A-98450AC5F142}"/>
    <cellStyle name="Total 3 2 2 2 2" xfId="23877" xr:uid="{BE14643D-FE9D-4068-AF75-351A6FB85C8B}"/>
    <cellStyle name="Total 3 2 2 2 2 2" xfId="23878" xr:uid="{F98797EA-2B04-4731-87A3-F987E9C1EC90}"/>
    <cellStyle name="Total 3 2 2 2 2 2 2" xfId="23879" xr:uid="{BB0DA32E-72CE-44A7-994F-B63F7B58A25B}"/>
    <cellStyle name="Total 3 2 2 2 2 2 2 2" xfId="23880" xr:uid="{FC080C33-3CF9-4F6F-A6C7-2E1AA8559527}"/>
    <cellStyle name="Total 3 2 2 2 2 2 2 2 2" xfId="23881" xr:uid="{8AE33CE4-C972-44F3-BDA1-341F0C7B01A4}"/>
    <cellStyle name="Total 3 2 2 2 2 2 2 3" xfId="23882" xr:uid="{019EC721-215F-4C10-A18E-FF4561CA560F}"/>
    <cellStyle name="Total 3 2 2 2 2 2 3" xfId="23883" xr:uid="{1677A289-ADAB-424F-B97B-7B6D260D1C75}"/>
    <cellStyle name="Total 3 2 2 2 2 2 3 2" xfId="23884" xr:uid="{D8B1CA3D-E80B-4C20-AA53-D2BA6F8A3970}"/>
    <cellStyle name="Total 3 2 2 2 2 2 3 2 2" xfId="23885" xr:uid="{00C87734-923C-422C-9674-6D2ADD3ECAD5}"/>
    <cellStyle name="Total 3 2 2 2 2 2 3 3" xfId="23886" xr:uid="{775DB685-1472-4C2D-B283-8253B3DFAB15}"/>
    <cellStyle name="Total 3 2 2 2 2 2 4" xfId="23887" xr:uid="{23C59026-AC25-49D1-8229-20A4E371DFC9}"/>
    <cellStyle name="Total 3 2 2 2 2 3" xfId="23888" xr:uid="{D1BAE86E-A78D-4493-B3F9-41CD8BD906FD}"/>
    <cellStyle name="Total 3 2 2 2 2 3 2" xfId="23889" xr:uid="{6D414119-D984-4A11-A75C-78EF3CCD0526}"/>
    <cellStyle name="Total 3 2 2 2 2 3 2 2" xfId="23890" xr:uid="{423ACAF3-6E44-4893-A0A2-FA2AB9D9D9F5}"/>
    <cellStyle name="Total 3 2 2 2 2 3 3" xfId="23891" xr:uid="{C7B021BD-D42F-42C5-9832-48DDCD3F6250}"/>
    <cellStyle name="Total 3 2 2 2 2 4" xfId="23892" xr:uid="{9B818132-578B-4188-AF16-F782CC625D03}"/>
    <cellStyle name="Total 3 2 2 2 2 4 2" xfId="23893" xr:uid="{AE577C26-D961-4710-AFFA-64EE578E59B7}"/>
    <cellStyle name="Total 3 2 2 2 2 4 2 2" xfId="23894" xr:uid="{909DF388-948C-469C-9AC2-5CDF920A2A7C}"/>
    <cellStyle name="Total 3 2 2 2 2 4 3" xfId="23895" xr:uid="{686A64D6-02E2-46F7-BF87-353F314E2EF1}"/>
    <cellStyle name="Total 3 2 2 2 2 5" xfId="23896" xr:uid="{97AAF760-9FE9-4DF2-B0DD-D89F4E6449A1}"/>
    <cellStyle name="Total 3 2 2 2 3" xfId="23897" xr:uid="{76144456-3068-45AC-ADFF-8DE31EF29D78}"/>
    <cellStyle name="Total 3 2 2 2 3 2" xfId="23898" xr:uid="{7FBC6170-77BD-4016-8C33-1FE52C7A8CE1}"/>
    <cellStyle name="Total 3 2 2 2 3 2 2" xfId="23899" xr:uid="{1E7011C9-AA6C-4685-A601-A4AE4469B35B}"/>
    <cellStyle name="Total 3 2 2 2 3 2 2 2" xfId="23900" xr:uid="{A2D38ACD-9036-4D04-892B-AF28FF7F2250}"/>
    <cellStyle name="Total 3 2 2 2 3 2 3" xfId="23901" xr:uid="{D6417675-74A5-494E-811B-1A58DD63BFD3}"/>
    <cellStyle name="Total 3 2 2 2 3 3" xfId="23902" xr:uid="{63E1107A-CE77-41DF-BF1C-3B0F117ED0D5}"/>
    <cellStyle name="Total 3 2 2 2 3 3 2" xfId="23903" xr:uid="{B923C7DE-CD78-48CE-A7E3-2149254F8425}"/>
    <cellStyle name="Total 3 2 2 2 3 3 2 2" xfId="23904" xr:uid="{13A3E045-C5EE-428E-8DD5-EED2DD68C06C}"/>
    <cellStyle name="Total 3 2 2 2 3 3 3" xfId="23905" xr:uid="{590A19E9-FDB7-412A-94CD-FE7E22F2475D}"/>
    <cellStyle name="Total 3 2 2 2 3 4" xfId="23906" xr:uid="{2BFBE02C-81B5-4A78-996E-49C872749835}"/>
    <cellStyle name="Total 3 2 2 2 4" xfId="23907" xr:uid="{501E116D-E4B6-42FE-AE22-31FA10958132}"/>
    <cellStyle name="Total 3 2 2 2 4 2" xfId="23908" xr:uid="{26A71284-6525-4087-986A-5453411F2B24}"/>
    <cellStyle name="Total 3 2 2 2 4 2 2" xfId="23909" xr:uid="{C425EEDF-6DE9-438F-A5FE-561A087C5DB2}"/>
    <cellStyle name="Total 3 2 2 2 4 3" xfId="23910" xr:uid="{DB4F31A9-7C6E-4221-B469-41345AAAC693}"/>
    <cellStyle name="Total 3 2 2 2 5" xfId="23911" xr:uid="{2C0480C6-EF2B-4D86-84DB-9B303E74FEEE}"/>
    <cellStyle name="Total 3 2 2 2 5 2" xfId="23912" xr:uid="{E132C331-EC42-4EAE-8A35-EDA2504A83A7}"/>
    <cellStyle name="Total 3 2 2 2 5 2 2" xfId="23913" xr:uid="{843E3C41-4A54-4A46-BEED-FD2A30FCE6E8}"/>
    <cellStyle name="Total 3 2 2 2 5 3" xfId="23914" xr:uid="{D82D91BA-5BA1-4D3F-BAA5-CFA9B8469873}"/>
    <cellStyle name="Total 3 2 2 2 6" xfId="23915" xr:uid="{8FE8B86B-4648-47DE-A115-436CF68A24F5}"/>
    <cellStyle name="Total 3 2 2 3" xfId="23916" xr:uid="{40D9D932-7F86-4156-9A9A-774D25AC5BCF}"/>
    <cellStyle name="Total 3 2 2 3 2" xfId="23917" xr:uid="{59ADB6AC-D1D2-43B9-B363-6B4BDE833702}"/>
    <cellStyle name="Total 3 2 2 3 2 2" xfId="23918" xr:uid="{07F92546-25D6-47F0-A8EF-8E7277F1D851}"/>
    <cellStyle name="Total 3 2 2 3 2 2 2" xfId="23919" xr:uid="{B576494A-1636-41AE-819E-FD24452F899C}"/>
    <cellStyle name="Total 3 2 2 3 2 2 2 2" xfId="23920" xr:uid="{E5C538DB-73F4-4BFA-98D5-C34273D09D29}"/>
    <cellStyle name="Total 3 2 2 3 2 2 3" xfId="23921" xr:uid="{C6ADAF62-4C86-4E0B-AA64-4ED6EBDFB41E}"/>
    <cellStyle name="Total 3 2 2 3 2 3" xfId="23922" xr:uid="{F7728C6A-989E-42DF-96EA-2D9CD647C587}"/>
    <cellStyle name="Total 3 2 2 3 2 3 2" xfId="23923" xr:uid="{8D8FDBAB-D757-4F96-905A-399468A1FA59}"/>
    <cellStyle name="Total 3 2 2 3 2 3 2 2" xfId="23924" xr:uid="{B280C7AB-A6E8-40F4-ADFA-C340773A83F3}"/>
    <cellStyle name="Total 3 2 2 3 2 3 3" xfId="23925" xr:uid="{770B34FA-46BC-4A27-86F1-0B74569118E6}"/>
    <cellStyle name="Total 3 2 2 3 2 4" xfId="23926" xr:uid="{04A42816-6530-4030-9406-75CF1232BBD3}"/>
    <cellStyle name="Total 3 2 2 3 3" xfId="23927" xr:uid="{D8F6A4DE-0B93-4FE2-9EC9-C596604C129D}"/>
    <cellStyle name="Total 3 2 2 3 3 2" xfId="23928" xr:uid="{27B31286-6CF9-4B42-B12A-53E5FE2EAA59}"/>
    <cellStyle name="Total 3 2 2 3 3 2 2" xfId="23929" xr:uid="{103319E4-B0F5-4479-BF10-C12E6F0BB942}"/>
    <cellStyle name="Total 3 2 2 3 3 3" xfId="23930" xr:uid="{0423DF5F-FA27-4E1B-9152-1CCA427FC398}"/>
    <cellStyle name="Total 3 2 2 3 4" xfId="23931" xr:uid="{34F88D76-D59A-4CC0-A32F-0C837DCEB192}"/>
    <cellStyle name="Total 3 2 2 3 4 2" xfId="23932" xr:uid="{92D1FC1A-22D8-45C8-B519-396F398A7068}"/>
    <cellStyle name="Total 3 2 2 3 4 2 2" xfId="23933" xr:uid="{47FCE85B-B720-4F46-8CFD-76D8D7D05983}"/>
    <cellStyle name="Total 3 2 2 3 4 3" xfId="23934" xr:uid="{40068CED-5CB4-40DF-8697-DD280A545101}"/>
    <cellStyle name="Total 3 2 2 3 5" xfId="23935" xr:uid="{C4A732C2-8112-4087-86F8-A89468BFDDBE}"/>
    <cellStyle name="Total 3 2 2 4" xfId="23936" xr:uid="{42F0487C-E0E5-495C-9046-5B380A0CDBDD}"/>
    <cellStyle name="Total 3 2 2 4 2" xfId="23937" xr:uid="{94F26174-6B26-4315-A78E-851404310F7A}"/>
    <cellStyle name="Total 3 2 2 4 2 2" xfId="23938" xr:uid="{516B8B98-7B84-48FA-A744-1C336899D48C}"/>
    <cellStyle name="Total 3 2 2 4 2 2 2" xfId="23939" xr:uid="{1D1C6700-D20B-44C7-BE10-C52E2CD1EAFA}"/>
    <cellStyle name="Total 3 2 2 4 2 3" xfId="23940" xr:uid="{F7F4BC17-1A95-49B7-BE4A-05E196B2086F}"/>
    <cellStyle name="Total 3 2 2 4 3" xfId="23941" xr:uid="{BE8641FB-5579-4B5E-85C5-4D463E13F94F}"/>
    <cellStyle name="Total 3 2 2 4 3 2" xfId="23942" xr:uid="{91D7497B-D289-444B-BCDD-8D3F83D99948}"/>
    <cellStyle name="Total 3 2 2 4 3 2 2" xfId="23943" xr:uid="{D0A81CF8-64A9-400D-837B-6EF82FCF6DCD}"/>
    <cellStyle name="Total 3 2 2 4 3 3" xfId="23944" xr:uid="{98E40751-751F-4FF4-A699-8F236FC8054B}"/>
    <cellStyle name="Total 3 2 2 4 4" xfId="23945" xr:uid="{E84A0FE2-B106-44D1-A62B-1037D6222F58}"/>
    <cellStyle name="Total 3 2 2 5" xfId="23946" xr:uid="{E89CF2FA-27D1-40AA-8393-46C45D142A06}"/>
    <cellStyle name="Total 3 2 2 5 2" xfId="23947" xr:uid="{F6231193-34C7-449F-B8D6-1A8081250848}"/>
    <cellStyle name="Total 3 2 2 5 2 2" xfId="23948" xr:uid="{1CAD7897-7AF9-4F19-A1AB-6210CBB05197}"/>
    <cellStyle name="Total 3 2 2 5 3" xfId="23949" xr:uid="{734DAAAD-9EBE-4535-87D0-0FA4C8AE87FF}"/>
    <cellStyle name="Total 3 2 2 6" xfId="23950" xr:uid="{70698179-FE4C-480D-9ACC-41351AB46CE9}"/>
    <cellStyle name="Total 3 2 2 6 2" xfId="23951" xr:uid="{305C38FD-8C0E-400F-8877-BA336C9E546C}"/>
    <cellStyle name="Total 3 2 2 6 2 2" xfId="23952" xr:uid="{A43660C5-7C68-47A5-88E2-DF291E3FC2CB}"/>
    <cellStyle name="Total 3 2 2 6 3" xfId="23953" xr:uid="{CA7EF944-2C27-410C-8856-A074971931B0}"/>
    <cellStyle name="Total 3 2 2 7" xfId="23954" xr:uid="{43C04CAC-64BD-4835-9AD8-63527A3194CD}"/>
    <cellStyle name="Total 3 2 3" xfId="23955" xr:uid="{EC403FED-2713-4E50-805D-35D771F87D22}"/>
    <cellStyle name="Total 3 2 3 2" xfId="23956" xr:uid="{C94BE255-98C1-4298-920F-ADDD4B035A9E}"/>
    <cellStyle name="Total 3 2 3 2 2" xfId="23957" xr:uid="{08D23846-438C-49A7-AC40-857B88266B50}"/>
    <cellStyle name="Total 3 2 3 2 2 2" xfId="23958" xr:uid="{0C588311-F331-478B-8024-ED262942DA15}"/>
    <cellStyle name="Total 3 2 3 2 2 2 2" xfId="23959" xr:uid="{CE09EDB6-B376-409F-BD80-55897B4175F4}"/>
    <cellStyle name="Total 3 2 3 2 2 2 2 2" xfId="23960" xr:uid="{4E448B2C-8A2C-4AFC-9D67-48453695241A}"/>
    <cellStyle name="Total 3 2 3 2 2 2 3" xfId="23961" xr:uid="{90F99984-3196-4C95-AC9C-86476E3C09B6}"/>
    <cellStyle name="Total 3 2 3 2 2 3" xfId="23962" xr:uid="{CDF6AB27-27D3-402D-80DC-D82BA1D3A968}"/>
    <cellStyle name="Total 3 2 3 2 2 3 2" xfId="23963" xr:uid="{300DCC69-D24B-4794-9047-4BC057A75106}"/>
    <cellStyle name="Total 3 2 3 2 2 3 2 2" xfId="23964" xr:uid="{C6F6414C-16B2-4260-A1E7-1210D8A23F68}"/>
    <cellStyle name="Total 3 2 3 2 2 3 3" xfId="23965" xr:uid="{2D47E400-02AC-43D8-B4E9-3573FED9DB53}"/>
    <cellStyle name="Total 3 2 3 2 2 4" xfId="23966" xr:uid="{86CC7D48-43F2-4108-9309-F06FD3261F47}"/>
    <cellStyle name="Total 3 2 3 2 3" xfId="23967" xr:uid="{343B209E-CD16-4221-B66F-296137BFFB77}"/>
    <cellStyle name="Total 3 2 3 2 3 2" xfId="23968" xr:uid="{DAD4FD95-35AA-4776-89B5-7CE6D6DE4B79}"/>
    <cellStyle name="Total 3 2 3 2 3 2 2" xfId="23969" xr:uid="{FD6E8C9B-2866-4995-BE6B-0DA23732D471}"/>
    <cellStyle name="Total 3 2 3 2 3 3" xfId="23970" xr:uid="{FFD30D96-C580-4608-8E0F-FDC1B6CBED41}"/>
    <cellStyle name="Total 3 2 3 2 4" xfId="23971" xr:uid="{94466321-E751-4CDE-98A4-684333BBA070}"/>
    <cellStyle name="Total 3 2 3 2 4 2" xfId="23972" xr:uid="{2F31757D-9932-4D16-BE63-DE58F059638F}"/>
    <cellStyle name="Total 3 2 3 2 4 2 2" xfId="23973" xr:uid="{444BC1AE-22CB-48CB-B898-720C3E3C9546}"/>
    <cellStyle name="Total 3 2 3 2 4 3" xfId="23974" xr:uid="{9326C18A-D411-4164-A10F-F9A59A0C430B}"/>
    <cellStyle name="Total 3 2 3 2 5" xfId="23975" xr:uid="{94D54845-FF31-4C90-BC29-0783411848A1}"/>
    <cellStyle name="Total 3 2 3 3" xfId="23976" xr:uid="{D9EB31F8-33D2-4AB5-BFAC-8D4407AB38AD}"/>
    <cellStyle name="Total 3 2 3 3 2" xfId="23977" xr:uid="{4FE4A035-B63C-4BEE-81EC-58FF60343316}"/>
    <cellStyle name="Total 3 2 3 3 2 2" xfId="23978" xr:uid="{225628CE-3731-4709-ADAB-CC47DE120010}"/>
    <cellStyle name="Total 3 2 3 3 2 2 2" xfId="23979" xr:uid="{508D8E75-E0B1-46B3-BF05-C912B54D1F3E}"/>
    <cellStyle name="Total 3 2 3 3 2 3" xfId="23980" xr:uid="{24709F2E-B398-498B-A630-DBAB05ED5C40}"/>
    <cellStyle name="Total 3 2 3 3 3" xfId="23981" xr:uid="{4F70EDEC-B20C-4AF7-8830-DF00CC4581C6}"/>
    <cellStyle name="Total 3 2 3 3 3 2" xfId="23982" xr:uid="{D32B60B1-DCD5-4488-BB5F-20B1EF2D8B46}"/>
    <cellStyle name="Total 3 2 3 3 3 2 2" xfId="23983" xr:uid="{D94E44C0-7A59-4F8F-9CC2-0D157E98E76B}"/>
    <cellStyle name="Total 3 2 3 3 3 3" xfId="23984" xr:uid="{B29FF439-1683-4CD7-8215-7A6CC1C6152A}"/>
    <cellStyle name="Total 3 2 3 3 4" xfId="23985" xr:uid="{5A432041-B114-46C2-A14C-2ED66376B504}"/>
    <cellStyle name="Total 3 2 3 4" xfId="23986" xr:uid="{E9D3EA98-6246-4B81-A4C1-43AC745EF851}"/>
    <cellStyle name="Total 3 2 3 4 2" xfId="23987" xr:uid="{6F4DABB1-1EEC-4654-972A-335565232093}"/>
    <cellStyle name="Total 3 2 3 4 2 2" xfId="23988" xr:uid="{E97E7FC6-FB44-444C-8867-F41276639861}"/>
    <cellStyle name="Total 3 2 3 4 3" xfId="23989" xr:uid="{6A1B2267-A5B9-418D-94EB-9B37ADED7BFB}"/>
    <cellStyle name="Total 3 2 3 5" xfId="23990" xr:uid="{CEF876AB-305E-4ED4-A553-6F8D1710114A}"/>
    <cellStyle name="Total 3 2 3 5 2" xfId="23991" xr:uid="{9B051B83-AD09-4001-8A9C-87837481D0A5}"/>
    <cellStyle name="Total 3 2 3 5 2 2" xfId="23992" xr:uid="{5D14E3C0-09B7-4857-8B79-034DF3F61DD2}"/>
    <cellStyle name="Total 3 2 3 5 3" xfId="23993" xr:uid="{743C5BA4-3125-48C1-A1FF-5AC84811D177}"/>
    <cellStyle name="Total 3 2 3 6" xfId="23994" xr:uid="{EE56C5B6-1DBC-4F8A-8C09-87BE59605CEB}"/>
    <cellStyle name="Total 3 2 4" xfId="23995" xr:uid="{3279A8E5-ED44-49F7-AF1A-5DFE6F47DE3F}"/>
    <cellStyle name="Total 3 2 4 2" xfId="23996" xr:uid="{43FF5216-F407-4CA1-B2FE-3C5C64DBF2F0}"/>
    <cellStyle name="Total 3 2 4 2 2" xfId="23997" xr:uid="{31143768-88FC-4240-AD7F-52FF07A1BE51}"/>
    <cellStyle name="Total 3 2 4 2 2 2" xfId="23998" xr:uid="{2C428BD7-EDD0-4835-AF8D-45389889DE07}"/>
    <cellStyle name="Total 3 2 4 2 2 2 2" xfId="23999" xr:uid="{33A61FD8-ACE3-456F-A678-FA89FA8C6BA5}"/>
    <cellStyle name="Total 3 2 4 2 2 3" xfId="24000" xr:uid="{2FED2AAC-E5FB-4EEF-8D2F-5162E66E4C34}"/>
    <cellStyle name="Total 3 2 4 2 3" xfId="24001" xr:uid="{4AB8810D-FA8C-4CC3-84D0-E22FE05AE929}"/>
    <cellStyle name="Total 3 2 4 2 3 2" xfId="24002" xr:uid="{4CEB5069-35D6-4345-AD43-3F767473A750}"/>
    <cellStyle name="Total 3 2 4 2 3 2 2" xfId="24003" xr:uid="{5BA0BC5C-6D78-4A26-AD90-7A2492F1FA99}"/>
    <cellStyle name="Total 3 2 4 2 3 3" xfId="24004" xr:uid="{F08BEF42-0C36-4523-B94A-15C336519BA5}"/>
    <cellStyle name="Total 3 2 4 2 4" xfId="24005" xr:uid="{4B1D5286-FC23-4101-80A0-9781BC8F9865}"/>
    <cellStyle name="Total 3 2 4 3" xfId="24006" xr:uid="{67A4A607-40B8-46FB-BBC0-4A3A67CF1F44}"/>
    <cellStyle name="Total 3 2 4 3 2" xfId="24007" xr:uid="{685F24F7-83B2-4A44-B92B-BF7047DE634A}"/>
    <cellStyle name="Total 3 2 4 3 2 2" xfId="24008" xr:uid="{40F29888-0F64-4F0C-B3B3-A59817644629}"/>
    <cellStyle name="Total 3 2 4 3 3" xfId="24009" xr:uid="{0893FD19-F456-4F25-88B4-DE5E222A2FE1}"/>
    <cellStyle name="Total 3 2 4 4" xfId="24010" xr:uid="{309E68AD-EF23-449B-8488-F8484D32C754}"/>
    <cellStyle name="Total 3 2 4 4 2" xfId="24011" xr:uid="{EB7B9E36-D253-4678-AF94-0784D22E2E69}"/>
    <cellStyle name="Total 3 2 4 4 2 2" xfId="24012" xr:uid="{AFF6C510-D0C7-42CD-A634-299A13936C6F}"/>
    <cellStyle name="Total 3 2 4 4 3" xfId="24013" xr:uid="{7ABA92EA-7292-4B91-A79E-78F0C0B549F2}"/>
    <cellStyle name="Total 3 2 4 5" xfId="24014" xr:uid="{A9D7223E-350C-44A5-B888-3219E7FF3C98}"/>
    <cellStyle name="Total 3 2 5" xfId="24015" xr:uid="{3A29B4A3-3913-4DD1-A4E4-594132B82BDF}"/>
    <cellStyle name="Total 3 2 5 2" xfId="24016" xr:uid="{5B3AAB0F-3B18-4B24-9492-995955A23DF6}"/>
    <cellStyle name="Total 3 2 5 2 2" xfId="24017" xr:uid="{F22270D6-6F29-45E6-8F9E-226C116292A1}"/>
    <cellStyle name="Total 3 2 5 2 2 2" xfId="24018" xr:uid="{0CA5B4EB-C632-4A08-B328-54A8BD42931D}"/>
    <cellStyle name="Total 3 2 5 2 3" xfId="24019" xr:uid="{2229DDA7-C2BF-42AE-A78F-96138DE901C6}"/>
    <cellStyle name="Total 3 2 5 3" xfId="24020" xr:uid="{891DE284-7DCA-41BD-9814-2E40AFD7F629}"/>
    <cellStyle name="Total 3 2 5 3 2" xfId="24021" xr:uid="{B4326A12-EDE1-4324-AE39-2CCC11192A00}"/>
    <cellStyle name="Total 3 2 5 3 2 2" xfId="24022" xr:uid="{9F79E012-32E0-46C1-A1FC-0333C948B7C3}"/>
    <cellStyle name="Total 3 2 5 3 3" xfId="24023" xr:uid="{13D71C1D-8AD9-4BB1-AF46-841437BC3E31}"/>
    <cellStyle name="Total 3 2 5 4" xfId="24024" xr:uid="{053F0E36-8647-40E4-84EB-88466062FB46}"/>
    <cellStyle name="Total 3 2 6" xfId="24025" xr:uid="{9DF3B6C9-744F-492F-ACFE-CE87480146DE}"/>
    <cellStyle name="Total 3 2 6 2" xfId="24026" xr:uid="{BCF582E3-0CCF-4F9F-B26C-4B3DEC469B78}"/>
    <cellStyle name="Total 3 2 6 2 2" xfId="24027" xr:uid="{CB09669C-5646-4211-9E3C-FD438BC98684}"/>
    <cellStyle name="Total 3 2 6 3" xfId="24028" xr:uid="{8DA9D738-B78B-459E-A620-7032FF66E117}"/>
    <cellStyle name="Total 3 2 7" xfId="24029" xr:uid="{D4D81E13-481B-4334-8572-1B1BDD4DE3A4}"/>
    <cellStyle name="Total 3 2 7 2" xfId="24030" xr:uid="{FDE05F7D-D0E8-42C9-A815-64FE635339AA}"/>
    <cellStyle name="Total 3 2 7 2 2" xfId="24031" xr:uid="{BF8E4F6A-ECE2-4CC8-91F6-8B404A4CCF50}"/>
    <cellStyle name="Total 3 2 7 3" xfId="24032" xr:uid="{F638D039-53EB-4948-8A89-A4EE9C8A04AA}"/>
    <cellStyle name="Total 3 2 8" xfId="24033" xr:uid="{BFAC903F-51CF-42CB-B381-0CE719D2E0C5}"/>
    <cellStyle name="Total 3 2 9" xfId="24034" xr:uid="{55A2E08E-6246-45CC-9DF4-F6C859C2BE63}"/>
    <cellStyle name="Total 3 3" xfId="24035" xr:uid="{219F749E-9358-424D-AE22-A5177F3F10F6}"/>
    <cellStyle name="Total 3 3 2" xfId="24036" xr:uid="{3B2B68FB-4A7A-4C16-99A0-00A938173144}"/>
    <cellStyle name="Total 3 3 2 2" xfId="24037" xr:uid="{23580152-6AB4-4DBD-92F2-099BC7918D2D}"/>
    <cellStyle name="Total 3 3 2 2 2" xfId="24038" xr:uid="{72481054-5D05-4BA6-B600-20222A1C2983}"/>
    <cellStyle name="Total 3 3 2 2 2 2" xfId="24039" xr:uid="{0E080B52-D2AA-44F4-A389-16DD4763DD9F}"/>
    <cellStyle name="Total 3 3 2 2 2 2 2" xfId="24040" xr:uid="{B0ADAC9E-6E54-492C-82C2-126A665BC5C6}"/>
    <cellStyle name="Total 3 3 2 2 2 2 2 2" xfId="24041" xr:uid="{57EB9D6F-FC32-432F-AA97-F4E80395A7CD}"/>
    <cellStyle name="Total 3 3 2 2 2 2 3" xfId="24042" xr:uid="{DF300268-F2B2-49E5-A433-11BA7E1A5A82}"/>
    <cellStyle name="Total 3 3 2 2 2 3" xfId="24043" xr:uid="{CE5C4C38-1586-4FB8-9EC8-95668F1BEF79}"/>
    <cellStyle name="Total 3 3 2 2 2 3 2" xfId="24044" xr:uid="{1459CFB4-DECA-429B-8692-2B6F96F620C0}"/>
    <cellStyle name="Total 3 3 2 2 2 3 2 2" xfId="24045" xr:uid="{C04C6E90-E23F-4333-A660-AAB38881CA47}"/>
    <cellStyle name="Total 3 3 2 2 2 3 3" xfId="24046" xr:uid="{42181066-388E-4E58-8B60-7867937C5AA9}"/>
    <cellStyle name="Total 3 3 2 2 2 4" xfId="24047" xr:uid="{48BF1AEC-2B85-41DF-BA5A-09920F3CCC53}"/>
    <cellStyle name="Total 3 3 2 2 3" xfId="24048" xr:uid="{00FDA7D8-95FB-4018-AA9E-90D0E6B270A0}"/>
    <cellStyle name="Total 3 3 2 2 3 2" xfId="24049" xr:uid="{7DC99380-64DF-41AC-96AC-1F13A0D09C6D}"/>
    <cellStyle name="Total 3 3 2 2 3 2 2" xfId="24050" xr:uid="{47EEF946-15E5-4BA1-BF16-B402DCAC3EC1}"/>
    <cellStyle name="Total 3 3 2 2 3 3" xfId="24051" xr:uid="{1EDC7188-A6AB-4901-B107-B361EFA74BC0}"/>
    <cellStyle name="Total 3 3 2 2 4" xfId="24052" xr:uid="{186DA247-7B34-4348-9762-B90EFF96A6FB}"/>
    <cellStyle name="Total 3 3 2 2 4 2" xfId="24053" xr:uid="{D0698EE8-33A9-4B58-BFE0-3D6044133679}"/>
    <cellStyle name="Total 3 3 2 2 4 2 2" xfId="24054" xr:uid="{1FBA7C52-2B28-4715-8038-00FCF5F4D30C}"/>
    <cellStyle name="Total 3 3 2 2 4 3" xfId="24055" xr:uid="{7CAB19F7-B457-4E28-BC6F-7B06D07C07FC}"/>
    <cellStyle name="Total 3 3 2 2 5" xfId="24056" xr:uid="{D422B551-6F5D-4D78-B8D9-2CD77982366F}"/>
    <cellStyle name="Total 3 3 2 3" xfId="24057" xr:uid="{DA9FFFAB-27AA-4994-BC90-0B44DE081391}"/>
    <cellStyle name="Total 3 3 2 3 2" xfId="24058" xr:uid="{C3F3B1AE-7D08-4458-8073-1D923EB9FF2F}"/>
    <cellStyle name="Total 3 3 2 3 2 2" xfId="24059" xr:uid="{CE864131-22E7-47DA-8AF6-0118CCB689D5}"/>
    <cellStyle name="Total 3 3 2 3 2 2 2" xfId="24060" xr:uid="{968809D0-4106-4856-AE7C-C1AE6CB66364}"/>
    <cellStyle name="Total 3 3 2 3 2 3" xfId="24061" xr:uid="{AD83D4AC-BDAA-4DBC-96EB-FEE27CA19848}"/>
    <cellStyle name="Total 3 3 2 3 3" xfId="24062" xr:uid="{A417A95D-90A4-4B15-9E2C-0848539411E4}"/>
    <cellStyle name="Total 3 3 2 3 3 2" xfId="24063" xr:uid="{59893889-328A-460B-97E7-618D0B4F37E1}"/>
    <cellStyle name="Total 3 3 2 3 3 2 2" xfId="24064" xr:uid="{1DC3F53E-00DF-4905-B313-F3BF06E6CBB3}"/>
    <cellStyle name="Total 3 3 2 3 3 3" xfId="24065" xr:uid="{910A5ACA-6EEF-47E4-B8D8-94B00BB4BA11}"/>
    <cellStyle name="Total 3 3 2 3 4" xfId="24066" xr:uid="{F3EC1ABD-6751-4427-8E02-A3E259C98101}"/>
    <cellStyle name="Total 3 3 2 4" xfId="24067" xr:uid="{FF3F0E4D-C190-41AF-BEE4-E6DD993A0F20}"/>
    <cellStyle name="Total 3 3 2 4 2" xfId="24068" xr:uid="{615D6B59-9D04-4060-82F3-031510CB0D6F}"/>
    <cellStyle name="Total 3 3 2 4 2 2" xfId="24069" xr:uid="{AB1A0F3A-F361-4A5E-A132-627DF83FC90D}"/>
    <cellStyle name="Total 3 3 2 4 3" xfId="24070" xr:uid="{B6E23F38-8567-4C83-9FF6-4ACA13DC8379}"/>
    <cellStyle name="Total 3 3 2 5" xfId="24071" xr:uid="{1DB23934-F50F-4B20-8964-0B33C3EC9B42}"/>
    <cellStyle name="Total 3 3 2 5 2" xfId="24072" xr:uid="{633E613B-5BE8-4987-9651-12D67A4A1686}"/>
    <cellStyle name="Total 3 3 2 5 2 2" xfId="24073" xr:uid="{CEE1E273-BE07-4E74-95A3-4E7494C22171}"/>
    <cellStyle name="Total 3 3 2 5 3" xfId="24074" xr:uid="{BB8C0E8C-4E41-4053-A57C-F199D9D3B674}"/>
    <cellStyle name="Total 3 3 2 6" xfId="24075" xr:uid="{F9575D60-012B-41FD-AC76-7A8BD5D647CE}"/>
    <cellStyle name="Total 3 3 3" xfId="24076" xr:uid="{DA1E2DD9-8ED0-4521-8AEA-B0F802032D60}"/>
    <cellStyle name="Total 3 3 3 2" xfId="24077" xr:uid="{0FE0FEF2-9217-4CC4-A828-3FC63F6FB088}"/>
    <cellStyle name="Total 3 3 3 2 2" xfId="24078" xr:uid="{EABAE5F1-FFA3-4B43-AE86-24AB1A188C08}"/>
    <cellStyle name="Total 3 3 3 2 2 2" xfId="24079" xr:uid="{60230893-C854-4E4C-A88E-696DD882969C}"/>
    <cellStyle name="Total 3 3 3 2 2 2 2" xfId="24080" xr:uid="{4C038C69-C8B4-4222-A979-1C245B4736B4}"/>
    <cellStyle name="Total 3 3 3 2 2 3" xfId="24081" xr:uid="{B66F426F-DC9B-420D-955E-6BAA2C9BB9E6}"/>
    <cellStyle name="Total 3 3 3 2 3" xfId="24082" xr:uid="{3FC70C61-3754-4229-A6CB-EEB0D2FDAEC0}"/>
    <cellStyle name="Total 3 3 3 2 3 2" xfId="24083" xr:uid="{990E8418-50B3-497D-8CC8-0DE8C16317D9}"/>
    <cellStyle name="Total 3 3 3 2 3 2 2" xfId="24084" xr:uid="{9853F0C4-A046-49EA-8277-53DDCC00BD42}"/>
    <cellStyle name="Total 3 3 3 2 3 3" xfId="24085" xr:uid="{EDFB8977-F58D-4AF2-8C7F-132E290F0262}"/>
    <cellStyle name="Total 3 3 3 2 4" xfId="24086" xr:uid="{61F37AF0-62C7-4444-B66C-DC13895E0A40}"/>
    <cellStyle name="Total 3 3 3 3" xfId="24087" xr:uid="{B36C2E9A-AEC6-4937-96E9-A55FB66C1CEF}"/>
    <cellStyle name="Total 3 3 3 3 2" xfId="24088" xr:uid="{7A75ED92-6618-47F0-BED2-C0FFDD31F887}"/>
    <cellStyle name="Total 3 3 3 3 2 2" xfId="24089" xr:uid="{58BE2868-7378-4BB0-809A-3685FEF0F80F}"/>
    <cellStyle name="Total 3 3 3 3 3" xfId="24090" xr:uid="{2BFF8361-A58D-4F4B-8421-0D5B09414388}"/>
    <cellStyle name="Total 3 3 3 4" xfId="24091" xr:uid="{441A7E56-BC45-4237-9CEA-4944C8C47726}"/>
    <cellStyle name="Total 3 3 3 4 2" xfId="24092" xr:uid="{B7FB3EE1-D614-47D5-9808-E77FA326BBFF}"/>
    <cellStyle name="Total 3 3 3 4 2 2" xfId="24093" xr:uid="{D6EAE3D5-C49C-4FA0-9D57-964BD599CE25}"/>
    <cellStyle name="Total 3 3 3 4 3" xfId="24094" xr:uid="{7BE66126-B60E-4619-BC63-42B0C58EF643}"/>
    <cellStyle name="Total 3 3 3 5" xfId="24095" xr:uid="{F0EC627B-6C9B-4AC0-B62C-922842AF9026}"/>
    <cellStyle name="Total 3 3 4" xfId="24096" xr:uid="{FC7954C8-CC9F-4B21-BDA8-0D3E605CD585}"/>
    <cellStyle name="Total 3 3 4 2" xfId="24097" xr:uid="{48171F5A-812B-41D6-8B7A-D76506CA6C95}"/>
    <cellStyle name="Total 3 3 4 2 2" xfId="24098" xr:uid="{EAE32115-E61B-4F52-81C1-DA25AAACF609}"/>
    <cellStyle name="Total 3 3 4 2 2 2" xfId="24099" xr:uid="{7D8A8403-073A-4305-BB99-DE35930C3EC7}"/>
    <cellStyle name="Total 3 3 4 2 3" xfId="24100" xr:uid="{0475A1DA-4AC1-4E1F-9333-8C57A72C7994}"/>
    <cellStyle name="Total 3 3 4 3" xfId="24101" xr:uid="{23719F51-39D2-48E2-998A-18FCD8875759}"/>
    <cellStyle name="Total 3 3 4 3 2" xfId="24102" xr:uid="{DE0F8A6B-DDA5-481B-8FC8-D1953DBE874E}"/>
    <cellStyle name="Total 3 3 4 3 2 2" xfId="24103" xr:uid="{CE01508E-8BBE-45E8-955C-FF61647ACD51}"/>
    <cellStyle name="Total 3 3 4 3 3" xfId="24104" xr:uid="{4A2B5972-0126-4AF8-966F-421B19FEBC96}"/>
    <cellStyle name="Total 3 3 4 4" xfId="24105" xr:uid="{83AD0B2B-DEFD-4CFA-B737-86BE92A5D2DD}"/>
    <cellStyle name="Total 3 3 5" xfId="24106" xr:uid="{BD7D649A-BEBD-4E37-BC50-BFD0A08EF7E0}"/>
    <cellStyle name="Total 3 3 5 2" xfId="24107" xr:uid="{36F7DEF6-9696-48DD-8C2C-94CD1D5315A7}"/>
    <cellStyle name="Total 3 3 5 2 2" xfId="24108" xr:uid="{B5BEDA6E-DE6E-4124-A75A-373A541912BE}"/>
    <cellStyle name="Total 3 3 5 3" xfId="24109" xr:uid="{A452867F-212A-40B3-A637-69850258E2A0}"/>
    <cellStyle name="Total 3 3 6" xfId="24110" xr:uid="{3782F756-2063-486D-A7D5-670D90B3C9C7}"/>
    <cellStyle name="Total 3 3 6 2" xfId="24111" xr:uid="{C70E3BE5-C497-43A0-B04F-D6CBA1B563E2}"/>
    <cellStyle name="Total 3 3 6 2 2" xfId="24112" xr:uid="{5E5B9351-6570-4CCB-96BD-0C9EBB1E9821}"/>
    <cellStyle name="Total 3 3 6 3" xfId="24113" xr:uid="{19F5DB60-3CD4-4715-8842-041CA019DD43}"/>
    <cellStyle name="Total 3 3 7" xfId="24114" xr:uid="{1D733DAC-DAF2-4F39-BAC0-4521E4D6BD2E}"/>
    <cellStyle name="Total 3 4" xfId="24115" xr:uid="{54B88ADA-63BD-49F6-8947-259F0B25E13B}"/>
    <cellStyle name="Total 3 4 2" xfId="24116" xr:uid="{43DA5828-FAA2-4666-84C4-F2E28C7B9F99}"/>
    <cellStyle name="Total 3 4 2 2" xfId="24117" xr:uid="{FDC007DE-9A07-4EB6-98F9-DB5D30684253}"/>
    <cellStyle name="Total 3 4 2 2 2" xfId="24118" xr:uid="{04453523-C3B1-40AC-8F83-9CF0E396F5FD}"/>
    <cellStyle name="Total 3 4 2 2 2 2" xfId="24119" xr:uid="{0C54D05D-59C1-4420-BCC0-6D2D47FB4F52}"/>
    <cellStyle name="Total 3 4 2 2 2 2 2" xfId="24120" xr:uid="{1C73F80A-9FFB-40F7-B948-830ACD618692}"/>
    <cellStyle name="Total 3 4 2 2 2 3" xfId="24121" xr:uid="{CF09ADDB-CD7A-4D3A-9842-4CEAE1A8A8DB}"/>
    <cellStyle name="Total 3 4 2 2 3" xfId="24122" xr:uid="{A7394437-3642-47C7-A093-CE058EB41DD3}"/>
    <cellStyle name="Total 3 4 2 2 3 2" xfId="24123" xr:uid="{C8BA80D8-C7E7-4977-A6B4-E453B969112B}"/>
    <cellStyle name="Total 3 4 2 2 3 2 2" xfId="24124" xr:uid="{8E75C3A0-A065-44A5-ACDC-ACC10388ADAF}"/>
    <cellStyle name="Total 3 4 2 2 3 3" xfId="24125" xr:uid="{A20A1621-068A-45F8-BBEE-81B2BEA837C8}"/>
    <cellStyle name="Total 3 4 2 2 4" xfId="24126" xr:uid="{6DCDE67D-AEC0-4337-AA00-912A20ED8D06}"/>
    <cellStyle name="Total 3 4 2 3" xfId="24127" xr:uid="{8637ED83-F827-4124-AB94-6FBB2A293964}"/>
    <cellStyle name="Total 3 4 2 3 2" xfId="24128" xr:uid="{C66F9169-97D0-4F32-BCB7-1C4335915E49}"/>
    <cellStyle name="Total 3 4 2 3 2 2" xfId="24129" xr:uid="{2BB3045C-DD7D-45C6-BCE7-CA506C056D8E}"/>
    <cellStyle name="Total 3 4 2 3 3" xfId="24130" xr:uid="{705F0191-3D6D-437B-B25C-E2713852417D}"/>
    <cellStyle name="Total 3 4 2 4" xfId="24131" xr:uid="{9E63BA21-2698-4F3A-A41F-89ACB05ED93D}"/>
    <cellStyle name="Total 3 4 2 4 2" xfId="24132" xr:uid="{C256E5D7-D34F-4387-A09A-76954CF3F012}"/>
    <cellStyle name="Total 3 4 2 4 2 2" xfId="24133" xr:uid="{70E43789-3CD6-4054-824F-71138D9A34F6}"/>
    <cellStyle name="Total 3 4 2 4 3" xfId="24134" xr:uid="{1F4C622D-759D-4D2E-B5FC-5F09395508A7}"/>
    <cellStyle name="Total 3 4 2 5" xfId="24135" xr:uid="{6897EBDE-654E-475E-8616-3BBDD540F34F}"/>
    <cellStyle name="Total 3 4 3" xfId="24136" xr:uid="{3342010D-C81B-491D-8364-F3B923E007A6}"/>
    <cellStyle name="Total 3 4 3 2" xfId="24137" xr:uid="{797A175A-3E65-4215-9E40-4E742F5585F3}"/>
    <cellStyle name="Total 3 4 3 2 2" xfId="24138" xr:uid="{4CD51702-103A-4D72-8F6A-77C41FD7A93E}"/>
    <cellStyle name="Total 3 4 3 2 2 2" xfId="24139" xr:uid="{77E4F541-ACDA-4A9D-94F1-4407D51B7D16}"/>
    <cellStyle name="Total 3 4 3 2 3" xfId="24140" xr:uid="{FBA01A43-12C4-4E2A-8E1C-91E00D11AE09}"/>
    <cellStyle name="Total 3 4 3 3" xfId="24141" xr:uid="{C79D2CFB-A5B2-4CC9-9C83-9FA04977DFC6}"/>
    <cellStyle name="Total 3 4 3 3 2" xfId="24142" xr:uid="{0331C85D-9495-42B2-8C77-34DA9165117B}"/>
    <cellStyle name="Total 3 4 3 3 2 2" xfId="24143" xr:uid="{6DDE1471-B429-4AE5-BF3C-D3406FD92364}"/>
    <cellStyle name="Total 3 4 3 3 3" xfId="24144" xr:uid="{53A31DD9-699A-4330-A537-ABDB02B6A676}"/>
    <cellStyle name="Total 3 4 3 4" xfId="24145" xr:uid="{29956E1B-E015-460A-BCD8-8FCD6DE7821D}"/>
    <cellStyle name="Total 3 4 4" xfId="24146" xr:uid="{855FC900-64A1-4EB4-BAA9-1F00E1F4B7BC}"/>
    <cellStyle name="Total 3 4 4 2" xfId="24147" xr:uid="{47C462A5-7D08-4FE6-84AB-AED0952FCBBA}"/>
    <cellStyle name="Total 3 4 4 2 2" xfId="24148" xr:uid="{6D84E227-67AE-4F32-B3E1-A117BD5E4448}"/>
    <cellStyle name="Total 3 4 4 3" xfId="24149" xr:uid="{71373F84-B0D1-4D61-9911-D7D13C62FD5E}"/>
    <cellStyle name="Total 3 4 5" xfId="24150" xr:uid="{6B0B32F1-64E1-43FD-9E9C-149974396CDC}"/>
    <cellStyle name="Total 3 4 5 2" xfId="24151" xr:uid="{972098D7-47D8-4281-A464-5BE05659DA6B}"/>
    <cellStyle name="Total 3 4 5 2 2" xfId="24152" xr:uid="{FB07EF10-37E5-4087-8705-6F3C61D88308}"/>
    <cellStyle name="Total 3 4 5 3" xfId="24153" xr:uid="{47C48DCB-D1D3-46A2-8355-76A64C4A1145}"/>
    <cellStyle name="Total 3 4 6" xfId="24154" xr:uid="{6F8BC853-6A85-4939-90C6-EDD95863DBE9}"/>
    <cellStyle name="Total 3 5" xfId="24155" xr:uid="{A7723900-7CFB-4578-8331-4E3884713484}"/>
    <cellStyle name="Total 3 5 2" xfId="24156" xr:uid="{E7D82C32-2582-40AE-A4F0-8CAA6F47AA71}"/>
    <cellStyle name="Total 3 5 2 2" xfId="24157" xr:uid="{30C24613-54BC-4A66-9AD8-1AC8E5AB483F}"/>
    <cellStyle name="Total 3 5 2 2 2" xfId="24158" xr:uid="{240F351B-090D-457C-A002-4DD3FA0FE423}"/>
    <cellStyle name="Total 3 5 2 2 2 2" xfId="24159" xr:uid="{AA21D4D0-F71C-42D7-884F-EDB443828111}"/>
    <cellStyle name="Total 3 5 2 2 3" xfId="24160" xr:uid="{C7B9E514-1709-4272-8DCF-A669472D5201}"/>
    <cellStyle name="Total 3 5 2 3" xfId="24161" xr:uid="{27042089-6477-4D81-B75B-E2329C17AEDC}"/>
    <cellStyle name="Total 3 5 2 3 2" xfId="24162" xr:uid="{8A91F2A3-7DB0-4611-92C4-1DF92CFF115A}"/>
    <cellStyle name="Total 3 5 2 3 2 2" xfId="24163" xr:uid="{E8BBF3CE-3380-4345-9AFF-EE5C4966C791}"/>
    <cellStyle name="Total 3 5 2 3 3" xfId="24164" xr:uid="{D7F0BEF2-84D1-4965-A9A2-EC2296C3F06B}"/>
    <cellStyle name="Total 3 5 2 4" xfId="24165" xr:uid="{2701499B-059E-4006-827C-062084B9B5F5}"/>
    <cellStyle name="Total 3 5 3" xfId="24166" xr:uid="{B27A3B0E-CDCF-4FE6-82F8-40377E684FEE}"/>
    <cellStyle name="Total 3 5 3 2" xfId="24167" xr:uid="{AE9C7692-D190-4DC7-932E-E609A7763A1A}"/>
    <cellStyle name="Total 3 5 3 2 2" xfId="24168" xr:uid="{578C5F35-607E-4519-A06C-676E2B6E996B}"/>
    <cellStyle name="Total 3 5 3 3" xfId="24169" xr:uid="{5327C18C-367D-4F9D-BBCD-164D148F047A}"/>
    <cellStyle name="Total 3 5 4" xfId="24170" xr:uid="{629B69BC-B389-4699-B453-E31E526CB405}"/>
    <cellStyle name="Total 3 5 4 2" xfId="24171" xr:uid="{B2F96117-B2D4-4615-9BAE-A84E86CDEAB0}"/>
    <cellStyle name="Total 3 5 4 2 2" xfId="24172" xr:uid="{744CB6DA-C6F7-44A1-A65C-FF0FAFDEBC04}"/>
    <cellStyle name="Total 3 5 4 3" xfId="24173" xr:uid="{7FBD8F05-BB4E-4CD9-BB0C-F0693763B014}"/>
    <cellStyle name="Total 3 5 5" xfId="24174" xr:uid="{9C48E7AD-D4A3-425C-A81B-93F5B06C5155}"/>
    <cellStyle name="Total 3 6" xfId="24175" xr:uid="{005CDF44-D9FE-4E7B-97E1-5CA4EEDBAC79}"/>
    <cellStyle name="Total 3 6 2" xfId="24176" xr:uid="{A43470A3-2447-45D2-9682-563BD4BEB7F6}"/>
    <cellStyle name="Total 3 6 2 2" xfId="24177" xr:uid="{C7EE5096-F16A-476E-BE90-7C84C6FEDBB8}"/>
    <cellStyle name="Total 3 6 2 2 2" xfId="24178" xr:uid="{BC4FB87C-0F04-412F-9EEF-148FE27047BA}"/>
    <cellStyle name="Total 3 6 2 3" xfId="24179" xr:uid="{D1B8B0EB-10DF-407D-BBE5-B803AE3AF174}"/>
    <cellStyle name="Total 3 6 3" xfId="24180" xr:uid="{F25E9787-8D57-4DFA-9E69-5CAF99996DC6}"/>
    <cellStyle name="Total 3 6 3 2" xfId="24181" xr:uid="{2F8E7C44-E63E-4E9A-B40C-26F18F84834A}"/>
    <cellStyle name="Total 3 6 3 2 2" xfId="24182" xr:uid="{B190357C-7C89-4E95-B002-B3259DBA2DD9}"/>
    <cellStyle name="Total 3 6 3 3" xfId="24183" xr:uid="{0770E6CC-6061-4386-9A45-EBE15C0F31FE}"/>
    <cellStyle name="Total 3 6 4" xfId="24184" xr:uid="{C0D79253-570C-49E9-851C-5B90775E0D05}"/>
    <cellStyle name="Total 3 7" xfId="24185" xr:uid="{88CFDE37-9219-4973-B703-59029EEB3E0D}"/>
    <cellStyle name="Total 3 7 2" xfId="24186" xr:uid="{1C69194A-42CD-4ED7-8787-659F2D992CE0}"/>
    <cellStyle name="Total 3 7 2 2" xfId="24187" xr:uid="{84261921-B5E6-4BDF-A199-EE96517EA935}"/>
    <cellStyle name="Total 3 7 3" xfId="24188" xr:uid="{6227A648-455A-469C-B05C-0E414D338AE0}"/>
    <cellStyle name="Total 3 8" xfId="24189" xr:uid="{C64982B4-8DC4-4FE2-9C4C-931D182588C9}"/>
    <cellStyle name="Total 3 8 2" xfId="24190" xr:uid="{BDEB4312-59AE-4A91-A629-3B877911E695}"/>
    <cellStyle name="Total 3 8 2 2" xfId="24191" xr:uid="{B08CBFE2-847D-4D64-9192-6F3873A5773A}"/>
    <cellStyle name="Total 3 8 3" xfId="24192" xr:uid="{6BF279A8-0E4C-452C-B040-CD54DD7165C5}"/>
    <cellStyle name="Total 3 9" xfId="24193" xr:uid="{FFEFA96A-93FA-492F-B98C-62DB1622375A}"/>
    <cellStyle name="Total 4" xfId="2081" xr:uid="{6B77D456-655E-4F6D-AFA0-F4F48EABE255}"/>
    <cellStyle name="Total 4 10" xfId="24194" xr:uid="{1146776F-64AF-4ECE-84FB-05B114E20A46}"/>
    <cellStyle name="Total 4 2" xfId="2082" xr:uid="{5C573504-B353-4601-878E-ACD9CBBFA970}"/>
    <cellStyle name="Total 4 2 2" xfId="24195" xr:uid="{B0938EB2-DB22-4434-809C-35C252A8C2DB}"/>
    <cellStyle name="Total 4 2 2 2" xfId="24196" xr:uid="{A1C36E63-540E-4A37-86E6-F464F7F63084}"/>
    <cellStyle name="Total 4 2 2 2 2" xfId="24197" xr:uid="{CAFF8140-D35C-4F55-8E38-34D55924C92C}"/>
    <cellStyle name="Total 4 2 2 2 2 2" xfId="24198" xr:uid="{8CEC0909-D2AD-4C8A-B140-C4DC61039AB0}"/>
    <cellStyle name="Total 4 2 2 2 2 2 2" xfId="24199" xr:uid="{8BAD891B-C768-4855-8931-5B3301C40067}"/>
    <cellStyle name="Total 4 2 2 2 2 2 2 2" xfId="24200" xr:uid="{FDA49219-1CCD-4BF5-90B5-0952E15500B7}"/>
    <cellStyle name="Total 4 2 2 2 2 2 2 2 2" xfId="24201" xr:uid="{C42F976C-6596-42AD-A0CA-A9DCE7C05EC6}"/>
    <cellStyle name="Total 4 2 2 2 2 2 2 3" xfId="24202" xr:uid="{B5475F80-8334-4766-A7B8-E2071278F016}"/>
    <cellStyle name="Total 4 2 2 2 2 2 3" xfId="24203" xr:uid="{98212E0E-2CFC-4726-86D8-DB0940037589}"/>
    <cellStyle name="Total 4 2 2 2 2 2 3 2" xfId="24204" xr:uid="{FB27F462-56B3-4EAB-91B3-A1DA4F90A67E}"/>
    <cellStyle name="Total 4 2 2 2 2 2 3 2 2" xfId="24205" xr:uid="{2AD97503-A159-4D86-9B08-B854ACB66BCB}"/>
    <cellStyle name="Total 4 2 2 2 2 2 3 3" xfId="24206" xr:uid="{36B2DD8F-6648-40C8-86F1-8B9DAB6C5C10}"/>
    <cellStyle name="Total 4 2 2 2 2 2 4" xfId="24207" xr:uid="{FD10256D-2083-4AB3-AA80-B3F35558AB75}"/>
    <cellStyle name="Total 4 2 2 2 2 3" xfId="24208" xr:uid="{5B47BF54-8D8D-4399-88E2-4E65D7B5909A}"/>
    <cellStyle name="Total 4 2 2 2 2 3 2" xfId="24209" xr:uid="{90177A88-DDF5-4C76-BA73-35D9E968A764}"/>
    <cellStyle name="Total 4 2 2 2 2 3 2 2" xfId="24210" xr:uid="{298D1256-4C25-4F19-8B23-8EF0FB5E4A06}"/>
    <cellStyle name="Total 4 2 2 2 2 3 3" xfId="24211" xr:uid="{EC2CFEC7-7252-4CAB-B1FD-4FFBED60B26F}"/>
    <cellStyle name="Total 4 2 2 2 2 4" xfId="24212" xr:uid="{DDF381E6-3878-41FF-A065-E1712B41B81F}"/>
    <cellStyle name="Total 4 2 2 2 2 4 2" xfId="24213" xr:uid="{451D8543-650D-4BA8-AD9B-EE23D1723E63}"/>
    <cellStyle name="Total 4 2 2 2 2 4 2 2" xfId="24214" xr:uid="{A213E6B4-509A-4276-9DE9-111F5B1E0C8A}"/>
    <cellStyle name="Total 4 2 2 2 2 4 3" xfId="24215" xr:uid="{2E2EBEF7-C3BF-4226-BAE9-E15D16FCE742}"/>
    <cellStyle name="Total 4 2 2 2 2 5" xfId="24216" xr:uid="{466EC7F2-E131-4CA3-BF54-C8CA6D998E70}"/>
    <cellStyle name="Total 4 2 2 2 3" xfId="24217" xr:uid="{AF877BF0-EDA5-4A01-965A-D8678545D9C7}"/>
    <cellStyle name="Total 4 2 2 2 3 2" xfId="24218" xr:uid="{60A67842-BAF2-43F8-9145-E1D30D173EAB}"/>
    <cellStyle name="Total 4 2 2 2 3 2 2" xfId="24219" xr:uid="{534CC4A5-79B7-4CFA-A7C2-3D4FCC927DCC}"/>
    <cellStyle name="Total 4 2 2 2 3 2 2 2" xfId="24220" xr:uid="{86D98D24-9D84-4AED-A4A7-0D09C10F034E}"/>
    <cellStyle name="Total 4 2 2 2 3 2 3" xfId="24221" xr:uid="{D6CCB96A-402D-4325-866C-A5A3EEB6C4D0}"/>
    <cellStyle name="Total 4 2 2 2 3 3" xfId="24222" xr:uid="{725C47B2-8376-4BFC-B541-E89D4DDE700A}"/>
    <cellStyle name="Total 4 2 2 2 3 3 2" xfId="24223" xr:uid="{A7981F2C-0B4E-4651-9CD6-C01D5FF8B6B5}"/>
    <cellStyle name="Total 4 2 2 2 3 3 2 2" xfId="24224" xr:uid="{B3F9F4CD-80B7-4052-9605-9D28AEB4E070}"/>
    <cellStyle name="Total 4 2 2 2 3 3 3" xfId="24225" xr:uid="{F5E8D290-A026-425E-A3FC-5C6824FF3E95}"/>
    <cellStyle name="Total 4 2 2 2 3 4" xfId="24226" xr:uid="{54248FBA-4898-4843-B781-D5C69DC94E52}"/>
    <cellStyle name="Total 4 2 2 2 4" xfId="24227" xr:uid="{605B1E65-33CA-4218-8F98-EE0FD991895C}"/>
    <cellStyle name="Total 4 2 2 2 4 2" xfId="24228" xr:uid="{9CC228CB-671E-4E82-BDD4-7191A66F3A17}"/>
    <cellStyle name="Total 4 2 2 2 4 2 2" xfId="24229" xr:uid="{7CE58B58-51B0-4D33-8CBC-1F40E2D14EEE}"/>
    <cellStyle name="Total 4 2 2 2 4 3" xfId="24230" xr:uid="{2021790C-30A0-4578-A11E-17FF24CC069E}"/>
    <cellStyle name="Total 4 2 2 2 5" xfId="24231" xr:uid="{FCD4E339-2A34-4030-857E-77C0989C47C1}"/>
    <cellStyle name="Total 4 2 2 2 5 2" xfId="24232" xr:uid="{3865A7F6-0531-44DF-870B-DFD40D93F090}"/>
    <cellStyle name="Total 4 2 2 2 5 2 2" xfId="24233" xr:uid="{8E21FCE9-33F3-4508-BAF5-B9EF2A095273}"/>
    <cellStyle name="Total 4 2 2 2 5 3" xfId="24234" xr:uid="{256B8FE4-62EB-4922-9FA7-8668B17FABCB}"/>
    <cellStyle name="Total 4 2 2 2 6" xfId="24235" xr:uid="{D549315F-759C-44D9-A222-B16440166A8E}"/>
    <cellStyle name="Total 4 2 2 3" xfId="24236" xr:uid="{9356A909-7897-4F23-A2D4-0F5D581E864F}"/>
    <cellStyle name="Total 4 2 2 3 2" xfId="24237" xr:uid="{6B0EE047-93B9-47EB-8A38-2BA7ECD20661}"/>
    <cellStyle name="Total 4 2 2 3 2 2" xfId="24238" xr:uid="{AD8F8270-AACA-4D12-997F-C413DF4E9FA1}"/>
    <cellStyle name="Total 4 2 2 3 2 2 2" xfId="24239" xr:uid="{CD53FEC8-054E-4EA0-8B40-D03B5B109D9F}"/>
    <cellStyle name="Total 4 2 2 3 2 2 2 2" xfId="24240" xr:uid="{3B912821-5C99-426D-8FCC-D883642FDA08}"/>
    <cellStyle name="Total 4 2 2 3 2 2 3" xfId="24241" xr:uid="{9E4AC19F-F527-42A3-8534-01E1E4F87ADE}"/>
    <cellStyle name="Total 4 2 2 3 2 3" xfId="24242" xr:uid="{B4DBADB7-64C1-4941-929D-D384052464DD}"/>
    <cellStyle name="Total 4 2 2 3 2 3 2" xfId="24243" xr:uid="{F30E0BB0-C29A-4E01-B88C-85BB273773AE}"/>
    <cellStyle name="Total 4 2 2 3 2 3 2 2" xfId="24244" xr:uid="{757ECD5C-BD65-4A89-B861-0F865DC80C3F}"/>
    <cellStyle name="Total 4 2 2 3 2 3 3" xfId="24245" xr:uid="{306F5BA5-6792-4B3D-A681-1DF90725A602}"/>
    <cellStyle name="Total 4 2 2 3 2 4" xfId="24246" xr:uid="{F5387AC1-D4C5-449D-BAC1-C21C55A128D6}"/>
    <cellStyle name="Total 4 2 2 3 3" xfId="24247" xr:uid="{886025A3-3E12-4CA6-AA74-F5567617AAAB}"/>
    <cellStyle name="Total 4 2 2 3 3 2" xfId="24248" xr:uid="{C7B57F38-71C5-467C-BB5C-6054A69CBAF3}"/>
    <cellStyle name="Total 4 2 2 3 3 2 2" xfId="24249" xr:uid="{64E51BC5-46A4-4061-9E79-A123440F01D4}"/>
    <cellStyle name="Total 4 2 2 3 3 3" xfId="24250" xr:uid="{93AE14AF-19AA-4ECF-87B0-BCF903F8DACB}"/>
    <cellStyle name="Total 4 2 2 3 4" xfId="24251" xr:uid="{C5F0C5BB-AD29-413C-807D-DC3052FBBE89}"/>
    <cellStyle name="Total 4 2 2 3 4 2" xfId="24252" xr:uid="{D9FBC1AF-EBDD-448A-985B-120339ECA5C6}"/>
    <cellStyle name="Total 4 2 2 3 4 2 2" xfId="24253" xr:uid="{2802BD43-2E16-4A9F-96D5-EFD49BDF9BF2}"/>
    <cellStyle name="Total 4 2 2 3 4 3" xfId="24254" xr:uid="{2C2DA26B-DD18-4F8D-9259-192BF7918FDF}"/>
    <cellStyle name="Total 4 2 2 3 5" xfId="24255" xr:uid="{55803BCA-CE14-499A-A37F-662875B6CC13}"/>
    <cellStyle name="Total 4 2 2 4" xfId="24256" xr:uid="{144970B0-07F5-4DA5-AA76-500EEB998198}"/>
    <cellStyle name="Total 4 2 2 4 2" xfId="24257" xr:uid="{06C0BF92-0C08-40CE-9BBE-C5337A58C194}"/>
    <cellStyle name="Total 4 2 2 4 2 2" xfId="24258" xr:uid="{51934E9D-0975-440B-920B-92D9C2517BF4}"/>
    <cellStyle name="Total 4 2 2 4 2 2 2" xfId="24259" xr:uid="{27B9181F-B41F-4D8E-A3FB-EE109F5FBC48}"/>
    <cellStyle name="Total 4 2 2 4 2 3" xfId="24260" xr:uid="{814A9FA6-5A7C-4113-823C-401E6FC86A20}"/>
    <cellStyle name="Total 4 2 2 4 3" xfId="24261" xr:uid="{2FB9A66D-6836-414E-8EE5-BEFF08E585B9}"/>
    <cellStyle name="Total 4 2 2 4 3 2" xfId="24262" xr:uid="{6E6AAC12-FCE9-4091-BB94-43D36CE4F02F}"/>
    <cellStyle name="Total 4 2 2 4 3 2 2" xfId="24263" xr:uid="{5BE8464C-955D-4CAC-B330-9AE44DEEA52A}"/>
    <cellStyle name="Total 4 2 2 4 3 3" xfId="24264" xr:uid="{02663B87-590D-4AA5-B544-51968643E9E2}"/>
    <cellStyle name="Total 4 2 2 4 4" xfId="24265" xr:uid="{BF74B372-F0C7-4C92-91E8-1F44791D30BC}"/>
    <cellStyle name="Total 4 2 2 5" xfId="24266" xr:uid="{7C0231DE-2D35-46F9-958C-33962F047CC1}"/>
    <cellStyle name="Total 4 2 2 5 2" xfId="24267" xr:uid="{54D72417-2DD1-432B-986A-6013B022D50A}"/>
    <cellStyle name="Total 4 2 2 5 2 2" xfId="24268" xr:uid="{42498DCE-0D68-455C-B82E-B2F61CC3EBFE}"/>
    <cellStyle name="Total 4 2 2 5 3" xfId="24269" xr:uid="{2CEBD7EB-E52C-490D-9D70-C87D978E1F44}"/>
    <cellStyle name="Total 4 2 2 6" xfId="24270" xr:uid="{F60F1431-4C39-4AE4-892E-C50397AE0672}"/>
    <cellStyle name="Total 4 2 2 6 2" xfId="24271" xr:uid="{B9FF52D3-BDA3-4C70-BF94-09EFD6FCFF30}"/>
    <cellStyle name="Total 4 2 2 6 2 2" xfId="24272" xr:uid="{64C7CB3F-3064-4145-A554-F0CF7FA19019}"/>
    <cellStyle name="Total 4 2 2 6 3" xfId="24273" xr:uid="{7467495D-C55B-4423-B0E7-ECD35AEBF2B9}"/>
    <cellStyle name="Total 4 2 2 7" xfId="24274" xr:uid="{7BEAB2CD-2501-4D58-BDDF-B6C9B07D4F8A}"/>
    <cellStyle name="Total 4 2 3" xfId="24275" xr:uid="{31645868-9FE8-4B6A-B0F5-8A55071C596F}"/>
    <cellStyle name="Total 4 2 3 2" xfId="24276" xr:uid="{CE8F9D64-56E9-4B23-AA0B-C54621F2B76C}"/>
    <cellStyle name="Total 4 2 3 2 2" xfId="24277" xr:uid="{3027B8E8-D9C7-437F-B57A-CD4E10799F01}"/>
    <cellStyle name="Total 4 2 3 2 2 2" xfId="24278" xr:uid="{20274FE9-B2C9-4F9E-9136-A79F54CBDDF5}"/>
    <cellStyle name="Total 4 2 3 2 2 2 2" xfId="24279" xr:uid="{D2F0FE6F-B913-4501-A579-AD502BC93D12}"/>
    <cellStyle name="Total 4 2 3 2 2 2 2 2" xfId="24280" xr:uid="{4AABF03F-6E39-457B-8CC4-65754D6D3232}"/>
    <cellStyle name="Total 4 2 3 2 2 2 3" xfId="24281" xr:uid="{326393C7-3936-457E-A003-4FB034191CF3}"/>
    <cellStyle name="Total 4 2 3 2 2 3" xfId="24282" xr:uid="{8573C7CB-E077-43D3-85EA-DBEAABBA8B10}"/>
    <cellStyle name="Total 4 2 3 2 2 3 2" xfId="24283" xr:uid="{F77E1A72-7646-432B-AB76-41538398ECC2}"/>
    <cellStyle name="Total 4 2 3 2 2 3 2 2" xfId="24284" xr:uid="{2C418840-F730-4166-80A7-24D9DFB0553A}"/>
    <cellStyle name="Total 4 2 3 2 2 3 3" xfId="24285" xr:uid="{467C3DCC-5597-4299-B3B0-26B7ECDBF450}"/>
    <cellStyle name="Total 4 2 3 2 2 4" xfId="24286" xr:uid="{FCBC50FA-F450-46FE-880F-0C13E727D257}"/>
    <cellStyle name="Total 4 2 3 2 3" xfId="24287" xr:uid="{F0A3C649-F7B3-49A4-8899-CC51BEF85DF0}"/>
    <cellStyle name="Total 4 2 3 2 3 2" xfId="24288" xr:uid="{317F867A-4A65-4C8C-A206-2BA9BAB1B885}"/>
    <cellStyle name="Total 4 2 3 2 3 2 2" xfId="24289" xr:uid="{5966D9C7-AEAC-4C6E-A5DC-5F2490914115}"/>
    <cellStyle name="Total 4 2 3 2 3 3" xfId="24290" xr:uid="{B185739E-7050-4C8F-AB35-03C7D51C4876}"/>
    <cellStyle name="Total 4 2 3 2 4" xfId="24291" xr:uid="{8DDACD30-79FA-4584-98D5-27E95116F5C7}"/>
    <cellStyle name="Total 4 2 3 2 4 2" xfId="24292" xr:uid="{4E12AA61-0115-4EF3-AA95-AE30617D200C}"/>
    <cellStyle name="Total 4 2 3 2 4 2 2" xfId="24293" xr:uid="{E4B4817D-4801-4104-BEA3-DC1BA91BA877}"/>
    <cellStyle name="Total 4 2 3 2 4 3" xfId="24294" xr:uid="{FB6E18D7-C8D4-41AC-8DD2-C203CC70D1CD}"/>
    <cellStyle name="Total 4 2 3 2 5" xfId="24295" xr:uid="{5327C499-897F-41CD-9CBB-087AA649B7DE}"/>
    <cellStyle name="Total 4 2 3 3" xfId="24296" xr:uid="{D728831F-8FDA-4276-B51A-6F25F566E81C}"/>
    <cellStyle name="Total 4 2 3 3 2" xfId="24297" xr:uid="{5D9A5BFD-E467-448C-B326-F737F7FF8AE3}"/>
    <cellStyle name="Total 4 2 3 3 2 2" xfId="24298" xr:uid="{A17B97BF-66DE-423E-85F8-E9748850F3F0}"/>
    <cellStyle name="Total 4 2 3 3 2 2 2" xfId="24299" xr:uid="{32908B25-099E-4218-8F86-22B9FC1AE280}"/>
    <cellStyle name="Total 4 2 3 3 2 3" xfId="24300" xr:uid="{9CCA6B80-0418-4D15-8430-7E52F03D0F4C}"/>
    <cellStyle name="Total 4 2 3 3 3" xfId="24301" xr:uid="{55427755-DDE1-4375-8E6C-1724CC053E59}"/>
    <cellStyle name="Total 4 2 3 3 3 2" xfId="24302" xr:uid="{6438692D-1D33-4978-AAE5-A8BBAF7D5A63}"/>
    <cellStyle name="Total 4 2 3 3 3 2 2" xfId="24303" xr:uid="{7C71001C-F48C-4A3B-8E69-E47836BB3525}"/>
    <cellStyle name="Total 4 2 3 3 3 3" xfId="24304" xr:uid="{BBB41E84-8B63-4FA1-A5BC-FC37806A9735}"/>
    <cellStyle name="Total 4 2 3 3 4" xfId="24305" xr:uid="{FC2C8B7B-EA6D-4E30-88D7-2DC0D8E13043}"/>
    <cellStyle name="Total 4 2 3 4" xfId="24306" xr:uid="{A802B712-33BA-4CFB-B494-F6758D1FDAE3}"/>
    <cellStyle name="Total 4 2 3 4 2" xfId="24307" xr:uid="{6FDE87BD-890E-4590-8A7E-DCB2355BCFEF}"/>
    <cellStyle name="Total 4 2 3 4 2 2" xfId="24308" xr:uid="{632645BC-A62A-4E88-A7E4-1496B137D7B8}"/>
    <cellStyle name="Total 4 2 3 4 3" xfId="24309" xr:uid="{B33D931C-DC3D-4A53-A7E6-C2E937AA2246}"/>
    <cellStyle name="Total 4 2 3 5" xfId="24310" xr:uid="{1352CC1F-0E5E-40B7-9513-14635213E2B6}"/>
    <cellStyle name="Total 4 2 3 5 2" xfId="24311" xr:uid="{8AE9B0DE-1544-46C9-9D07-C53AABAF7D36}"/>
    <cellStyle name="Total 4 2 3 5 2 2" xfId="24312" xr:uid="{7E875644-752E-4128-9AF2-5AE1A25939EE}"/>
    <cellStyle name="Total 4 2 3 5 3" xfId="24313" xr:uid="{4178DFEF-13BE-4017-A38B-9AA718CA2F3A}"/>
    <cellStyle name="Total 4 2 3 6" xfId="24314" xr:uid="{67CEA570-2CD4-4BAB-B83E-8583AF49A96D}"/>
    <cellStyle name="Total 4 2 4" xfId="24315" xr:uid="{0DB00253-F94B-4ACF-8AA6-B747BD77B8A0}"/>
    <cellStyle name="Total 4 2 4 2" xfId="24316" xr:uid="{09361112-6D4E-4B8D-9611-77D5D8151028}"/>
    <cellStyle name="Total 4 2 4 2 2" xfId="24317" xr:uid="{E2C27584-0979-4AE6-AB34-9D37395C8D4C}"/>
    <cellStyle name="Total 4 2 4 2 2 2" xfId="24318" xr:uid="{2DE91989-6E66-4D95-B497-C141CD76E627}"/>
    <cellStyle name="Total 4 2 4 2 2 2 2" xfId="24319" xr:uid="{9AF0851C-A396-4DFB-85A9-AECE42A7748D}"/>
    <cellStyle name="Total 4 2 4 2 2 3" xfId="24320" xr:uid="{B8AB490E-8ADC-4F52-92DC-9B39462219EB}"/>
    <cellStyle name="Total 4 2 4 2 3" xfId="24321" xr:uid="{832E33B6-93FF-4359-84DA-535B10723467}"/>
    <cellStyle name="Total 4 2 4 2 3 2" xfId="24322" xr:uid="{AEA47656-03EC-4FFD-A96F-6C62B87D92EA}"/>
    <cellStyle name="Total 4 2 4 2 3 2 2" xfId="24323" xr:uid="{68515942-7E2E-4E69-A2F5-296BBDE32890}"/>
    <cellStyle name="Total 4 2 4 2 3 3" xfId="24324" xr:uid="{A2902554-DF6F-4816-A6D5-770599610FD2}"/>
    <cellStyle name="Total 4 2 4 2 4" xfId="24325" xr:uid="{52F958F1-69B5-43F9-B523-F47FDE8B6C63}"/>
    <cellStyle name="Total 4 2 4 3" xfId="24326" xr:uid="{B4C6A803-0A2F-4BA5-9344-38CA9A077F56}"/>
    <cellStyle name="Total 4 2 4 3 2" xfId="24327" xr:uid="{DCB25D4E-1CDF-4A32-B9B2-7F91DFC35406}"/>
    <cellStyle name="Total 4 2 4 3 2 2" xfId="24328" xr:uid="{763EC05E-8FC2-4E3F-B63E-4B8FE13A2D71}"/>
    <cellStyle name="Total 4 2 4 3 3" xfId="24329" xr:uid="{FB3DE971-3778-4E5B-BA24-027811460867}"/>
    <cellStyle name="Total 4 2 4 4" xfId="24330" xr:uid="{89CAD28E-A4F1-43A3-9376-F48B0AE3D908}"/>
    <cellStyle name="Total 4 2 4 4 2" xfId="24331" xr:uid="{5C52D665-BA0E-4657-8217-197893644380}"/>
    <cellStyle name="Total 4 2 4 4 2 2" xfId="24332" xr:uid="{F0EFCFA1-D310-4A37-A8D0-11B3E392DA91}"/>
    <cellStyle name="Total 4 2 4 4 3" xfId="24333" xr:uid="{7FC989E1-A50D-40B2-B1F9-5DA5328F7AA0}"/>
    <cellStyle name="Total 4 2 4 5" xfId="24334" xr:uid="{84E349DB-8670-4F70-9CCE-7657C7EDEB34}"/>
    <cellStyle name="Total 4 2 5" xfId="24335" xr:uid="{2D73AB52-328A-4EC6-A17F-74E3D8DEB863}"/>
    <cellStyle name="Total 4 2 5 2" xfId="24336" xr:uid="{324C76DD-C6E7-4244-A413-A8449415FD21}"/>
    <cellStyle name="Total 4 2 5 2 2" xfId="24337" xr:uid="{9299F3A8-C780-49E3-A9EB-FA7887024BC7}"/>
    <cellStyle name="Total 4 2 5 2 2 2" xfId="24338" xr:uid="{2C3AFE31-D8DA-446F-A8DB-BD299895177C}"/>
    <cellStyle name="Total 4 2 5 2 3" xfId="24339" xr:uid="{94716365-2F1D-436D-9F43-825D8A3BBC47}"/>
    <cellStyle name="Total 4 2 5 3" xfId="24340" xr:uid="{17B58230-584B-496D-A540-5745FA334ECB}"/>
    <cellStyle name="Total 4 2 5 3 2" xfId="24341" xr:uid="{529B54DA-485F-4A8D-B5CA-82E23FC93CF5}"/>
    <cellStyle name="Total 4 2 5 3 2 2" xfId="24342" xr:uid="{D376C386-E7AF-4417-868E-00A1D2C10391}"/>
    <cellStyle name="Total 4 2 5 3 3" xfId="24343" xr:uid="{BF58E939-BF56-402C-8046-6691C7F1F735}"/>
    <cellStyle name="Total 4 2 5 4" xfId="24344" xr:uid="{4E4D0393-5BB4-4365-83ED-731EF55B74FA}"/>
    <cellStyle name="Total 4 2 6" xfId="24345" xr:uid="{8563E3DE-8703-44DA-8144-289D8D9216E3}"/>
    <cellStyle name="Total 4 2 6 2" xfId="24346" xr:uid="{2845120B-6873-4FB6-858B-B216E447EBAA}"/>
    <cellStyle name="Total 4 2 6 2 2" xfId="24347" xr:uid="{71A94ED9-1510-4ADC-AEAA-8D9FFBEEA628}"/>
    <cellStyle name="Total 4 2 6 3" xfId="24348" xr:uid="{5BA85B99-7200-44FA-BA26-E84FA9847990}"/>
    <cellStyle name="Total 4 2 7" xfId="24349" xr:uid="{2E260A5F-8522-4ACE-BAEA-6F0E372D7B0C}"/>
    <cellStyle name="Total 4 2 7 2" xfId="24350" xr:uid="{C42387A2-F1F5-4F5C-ADFB-64AE991151F2}"/>
    <cellStyle name="Total 4 2 7 2 2" xfId="24351" xr:uid="{8D39D852-C66D-4C8A-AC80-E17B19C39F1C}"/>
    <cellStyle name="Total 4 2 7 3" xfId="24352" xr:uid="{101FD965-6DF9-4161-8356-CCF6210C2D03}"/>
    <cellStyle name="Total 4 2 8" xfId="24353" xr:uid="{284435C8-A0E4-44DB-AE9B-D374685991DD}"/>
    <cellStyle name="Total 4 2 9" xfId="24354" xr:uid="{CB3BEC41-297B-416B-BEF5-8B05C79297A0}"/>
    <cellStyle name="Total 4 3" xfId="24355" xr:uid="{18F8732B-6441-41B7-A985-227025796252}"/>
    <cellStyle name="Total 4 3 2" xfId="24356" xr:uid="{44A3EBD3-F800-4E71-8D6F-6A93B9E71E8A}"/>
    <cellStyle name="Total 4 3 2 2" xfId="24357" xr:uid="{8C27CD79-DFFB-4CA7-8E3B-152D5194B362}"/>
    <cellStyle name="Total 4 3 2 2 2" xfId="24358" xr:uid="{8DDF6F32-AFE6-4D14-BDEE-74E6AC9860A2}"/>
    <cellStyle name="Total 4 3 2 2 2 2" xfId="24359" xr:uid="{891F2BAE-8A4D-47EC-850F-F4AFCBDAFEB6}"/>
    <cellStyle name="Total 4 3 2 2 2 2 2" xfId="24360" xr:uid="{2A7F3B6D-6EA4-470C-9CA4-CCCF26E4519F}"/>
    <cellStyle name="Total 4 3 2 2 2 2 2 2" xfId="24361" xr:uid="{7E121002-1E2E-411B-B3A1-7EBDEF09B93C}"/>
    <cellStyle name="Total 4 3 2 2 2 2 3" xfId="24362" xr:uid="{76DCFF73-990C-4D63-9B27-DB126DCCE0FA}"/>
    <cellStyle name="Total 4 3 2 2 2 3" xfId="24363" xr:uid="{A84A5517-775C-42B8-B54B-D9CE64B6DF25}"/>
    <cellStyle name="Total 4 3 2 2 2 3 2" xfId="24364" xr:uid="{A67D3D63-2CB0-4E7C-ADE5-5747A65C7AB2}"/>
    <cellStyle name="Total 4 3 2 2 2 3 2 2" xfId="24365" xr:uid="{BA80C325-99B0-4184-9AF4-FD9A97177D04}"/>
    <cellStyle name="Total 4 3 2 2 2 3 3" xfId="24366" xr:uid="{03D13768-8309-4622-8CE2-23F55FEE10A4}"/>
    <cellStyle name="Total 4 3 2 2 2 4" xfId="24367" xr:uid="{1D4E37BB-7AD6-4E91-8DE4-17F12DAB27D2}"/>
    <cellStyle name="Total 4 3 2 2 3" xfId="24368" xr:uid="{BCA90C5E-AF87-4F57-B151-FB612DEDDA42}"/>
    <cellStyle name="Total 4 3 2 2 3 2" xfId="24369" xr:uid="{2FAF41EC-12D8-466F-9DBF-080D73865F9B}"/>
    <cellStyle name="Total 4 3 2 2 3 2 2" xfId="24370" xr:uid="{078169FA-24CF-4547-9560-E0B079E48EB5}"/>
    <cellStyle name="Total 4 3 2 2 3 3" xfId="24371" xr:uid="{2949160D-DA24-4F30-96BA-FC9262AEB095}"/>
    <cellStyle name="Total 4 3 2 2 4" xfId="24372" xr:uid="{90161C70-E0D7-4D7D-A1A8-2017026AF62C}"/>
    <cellStyle name="Total 4 3 2 2 4 2" xfId="24373" xr:uid="{D9A7745F-5597-45D1-A6C4-3FA3F6A267A7}"/>
    <cellStyle name="Total 4 3 2 2 4 2 2" xfId="24374" xr:uid="{70C0B088-232A-4B44-84E8-505644326CF4}"/>
    <cellStyle name="Total 4 3 2 2 4 3" xfId="24375" xr:uid="{F25F5198-5B4B-40AD-8DEF-77B8CA220F6B}"/>
    <cellStyle name="Total 4 3 2 2 5" xfId="24376" xr:uid="{96D8BF32-FE7D-4374-BD4A-9D8F1EF0ACDD}"/>
    <cellStyle name="Total 4 3 2 3" xfId="24377" xr:uid="{95ED6E9B-4B66-4582-B928-FC572FC30D48}"/>
    <cellStyle name="Total 4 3 2 3 2" xfId="24378" xr:uid="{BC9A6273-0DA4-41BF-ADD1-78153224DDF2}"/>
    <cellStyle name="Total 4 3 2 3 2 2" xfId="24379" xr:uid="{A8D55D11-15D0-4E4A-97B8-5705712D487E}"/>
    <cellStyle name="Total 4 3 2 3 2 2 2" xfId="24380" xr:uid="{C3DDCFC9-0007-47C4-8BFE-DACEE35C4A97}"/>
    <cellStyle name="Total 4 3 2 3 2 3" xfId="24381" xr:uid="{7BC69016-78F0-4CFD-BA79-C433B6776153}"/>
    <cellStyle name="Total 4 3 2 3 3" xfId="24382" xr:uid="{5500168C-0FF3-4826-8955-706DE0FE2F60}"/>
    <cellStyle name="Total 4 3 2 3 3 2" xfId="24383" xr:uid="{E1C36CAA-561A-4A98-A915-08016D1571A3}"/>
    <cellStyle name="Total 4 3 2 3 3 2 2" xfId="24384" xr:uid="{237E42A5-C0CE-44CF-98E3-30584454D681}"/>
    <cellStyle name="Total 4 3 2 3 3 3" xfId="24385" xr:uid="{DE9F3763-377D-4B7B-BE0D-2C9629C4BDDE}"/>
    <cellStyle name="Total 4 3 2 3 4" xfId="24386" xr:uid="{9278D487-CC3C-4405-A26A-43A1B642CB62}"/>
    <cellStyle name="Total 4 3 2 4" xfId="24387" xr:uid="{3F37DB1F-58EE-4B77-BFC4-AD70D180C65C}"/>
    <cellStyle name="Total 4 3 2 4 2" xfId="24388" xr:uid="{AB485722-E98A-485E-A16B-9D769D725D20}"/>
    <cellStyle name="Total 4 3 2 4 2 2" xfId="24389" xr:uid="{27CBDE32-7A82-4068-837E-6A0D2047D23E}"/>
    <cellStyle name="Total 4 3 2 4 3" xfId="24390" xr:uid="{EBF468C2-47EE-45CA-BC34-40150C4C0ADE}"/>
    <cellStyle name="Total 4 3 2 5" xfId="24391" xr:uid="{69A81177-7D6E-4B4B-B432-5978C2BFC564}"/>
    <cellStyle name="Total 4 3 2 5 2" xfId="24392" xr:uid="{DB826C53-6B51-4C16-99E7-81C8017E6B25}"/>
    <cellStyle name="Total 4 3 2 5 2 2" xfId="24393" xr:uid="{604B9271-6F48-4453-B368-8B2CCB10FEB6}"/>
    <cellStyle name="Total 4 3 2 5 3" xfId="24394" xr:uid="{6D2FDDE9-5B11-4A36-90A4-19EAE3F4B66B}"/>
    <cellStyle name="Total 4 3 2 6" xfId="24395" xr:uid="{06D41329-89D9-4DBC-BDB9-2AA7CD0B50B7}"/>
    <cellStyle name="Total 4 3 3" xfId="24396" xr:uid="{88A017FA-F9F4-437C-BBEA-5ACD367ECC45}"/>
    <cellStyle name="Total 4 3 3 2" xfId="24397" xr:uid="{BA2E21A1-3148-44D6-92A2-5DBF9FBBE060}"/>
    <cellStyle name="Total 4 3 3 2 2" xfId="24398" xr:uid="{1A65AF03-A887-43A0-8B60-C8F189FF2179}"/>
    <cellStyle name="Total 4 3 3 2 2 2" xfId="24399" xr:uid="{1F7DBC0B-FB84-48B5-AD68-F77A9C866053}"/>
    <cellStyle name="Total 4 3 3 2 2 2 2" xfId="24400" xr:uid="{B804CA87-35AF-406C-B9AD-AD2818813FB7}"/>
    <cellStyle name="Total 4 3 3 2 2 3" xfId="24401" xr:uid="{A4323851-F6DB-41D0-8869-55E11C972C66}"/>
    <cellStyle name="Total 4 3 3 2 3" xfId="24402" xr:uid="{690D5086-3E9D-42DE-8461-9BD131C24B8B}"/>
    <cellStyle name="Total 4 3 3 2 3 2" xfId="24403" xr:uid="{1791ECAC-8210-4FFE-BF88-F6D8EB3FF383}"/>
    <cellStyle name="Total 4 3 3 2 3 2 2" xfId="24404" xr:uid="{8BC437BB-AB8D-4C4A-9581-9329AE9E2541}"/>
    <cellStyle name="Total 4 3 3 2 3 3" xfId="24405" xr:uid="{96C5B08D-F962-47B9-87AB-F812488FB9D0}"/>
    <cellStyle name="Total 4 3 3 2 4" xfId="24406" xr:uid="{92714ACE-D0CC-47DD-9244-9BACE9821BD6}"/>
    <cellStyle name="Total 4 3 3 3" xfId="24407" xr:uid="{755295CA-B517-4F38-80A9-19B2D76581C6}"/>
    <cellStyle name="Total 4 3 3 3 2" xfId="24408" xr:uid="{811D6DA1-9D76-4877-AC42-80C1D9D946CF}"/>
    <cellStyle name="Total 4 3 3 3 2 2" xfId="24409" xr:uid="{7C2E25F0-6A86-4779-A58A-BA12B0913807}"/>
    <cellStyle name="Total 4 3 3 3 3" xfId="24410" xr:uid="{352FD1F3-ADDE-455F-8903-2FF6164F9D7A}"/>
    <cellStyle name="Total 4 3 3 4" xfId="24411" xr:uid="{846679A3-4384-4097-9260-0E0A27FE221A}"/>
    <cellStyle name="Total 4 3 3 4 2" xfId="24412" xr:uid="{1BD88CFF-A22F-4BEF-AE3F-1B122CDF7CD8}"/>
    <cellStyle name="Total 4 3 3 4 2 2" xfId="24413" xr:uid="{24387301-2960-4B62-96F7-4F17B7758D86}"/>
    <cellStyle name="Total 4 3 3 4 3" xfId="24414" xr:uid="{901DE103-DBF1-4C3E-ADAA-DB079521A6DC}"/>
    <cellStyle name="Total 4 3 3 5" xfId="24415" xr:uid="{4F255585-D5B2-48B1-8EF0-CDC534A0E95A}"/>
    <cellStyle name="Total 4 3 4" xfId="24416" xr:uid="{2212891B-A3F4-4B97-8677-CFDD248772CF}"/>
    <cellStyle name="Total 4 3 4 2" xfId="24417" xr:uid="{09EFD7E1-D72F-401F-939B-04E197E50402}"/>
    <cellStyle name="Total 4 3 4 2 2" xfId="24418" xr:uid="{BBE174D4-2AA7-46BE-8429-5203B7399A3C}"/>
    <cellStyle name="Total 4 3 4 2 2 2" xfId="24419" xr:uid="{A17D0D6B-D494-48D1-90B2-641E209D5CDD}"/>
    <cellStyle name="Total 4 3 4 2 3" xfId="24420" xr:uid="{EC4B1867-342F-445B-B067-8D23B78D66E5}"/>
    <cellStyle name="Total 4 3 4 3" xfId="24421" xr:uid="{D28E2263-A19F-4113-BB36-9954415AB981}"/>
    <cellStyle name="Total 4 3 4 3 2" xfId="24422" xr:uid="{5D3CDDDA-BDFE-4428-AF47-7EC1AFD2C4BA}"/>
    <cellStyle name="Total 4 3 4 3 2 2" xfId="24423" xr:uid="{54BC60A7-E548-4C91-82D1-11129A0FAFB8}"/>
    <cellStyle name="Total 4 3 4 3 3" xfId="24424" xr:uid="{BF4947A0-0006-48E1-B92A-2C67031AF01A}"/>
    <cellStyle name="Total 4 3 4 4" xfId="24425" xr:uid="{5CBD75E1-2662-405B-8141-F99F929F4AE6}"/>
    <cellStyle name="Total 4 3 5" xfId="24426" xr:uid="{3E46BEF9-83CA-4664-878D-0336C4D4AB10}"/>
    <cellStyle name="Total 4 3 5 2" xfId="24427" xr:uid="{43CEB15E-8878-4846-B4A3-4EB1B128E4DF}"/>
    <cellStyle name="Total 4 3 5 2 2" xfId="24428" xr:uid="{EB78E5EB-7F9C-4C79-8B88-AA8B414C045B}"/>
    <cellStyle name="Total 4 3 5 3" xfId="24429" xr:uid="{11DF33CF-4E01-4FD2-9384-4D1EF8D6D9E2}"/>
    <cellStyle name="Total 4 3 6" xfId="24430" xr:uid="{13774000-9865-499C-A263-7ACA7289B2CE}"/>
    <cellStyle name="Total 4 3 6 2" xfId="24431" xr:uid="{57437762-18B4-439F-8095-BA99B251E30D}"/>
    <cellStyle name="Total 4 3 6 2 2" xfId="24432" xr:uid="{9943B3DA-C57D-4DCC-9350-363E45F7C629}"/>
    <cellStyle name="Total 4 3 6 3" xfId="24433" xr:uid="{2ABF2520-14D7-4A26-AE01-B5A1CFA8A49D}"/>
    <cellStyle name="Total 4 3 7" xfId="24434" xr:uid="{6F1E729A-10F0-436F-B2C6-10C809C416B4}"/>
    <cellStyle name="Total 4 4" xfId="24435" xr:uid="{0E0F3B28-1F5E-4EE7-900C-4DCA3EA8FB1B}"/>
    <cellStyle name="Total 4 4 2" xfId="24436" xr:uid="{077A1E29-F6D0-40E2-BCE8-461DC45A4F2C}"/>
    <cellStyle name="Total 4 4 2 2" xfId="24437" xr:uid="{D596CCF9-A701-4623-83BE-4384FB10EE50}"/>
    <cellStyle name="Total 4 4 2 2 2" xfId="24438" xr:uid="{86EC76D9-E37E-44A0-8AE0-6602AA952987}"/>
    <cellStyle name="Total 4 4 2 2 2 2" xfId="24439" xr:uid="{752E53AA-DC2E-4713-BCCC-C1C871B4309B}"/>
    <cellStyle name="Total 4 4 2 2 2 2 2" xfId="24440" xr:uid="{C9D6BEB5-287A-4A5F-B05C-27F6FB4A03D4}"/>
    <cellStyle name="Total 4 4 2 2 2 3" xfId="24441" xr:uid="{77206AFB-6F85-4582-9400-3F1A24216E61}"/>
    <cellStyle name="Total 4 4 2 2 3" xfId="24442" xr:uid="{89492D51-1493-4DFB-8FB8-1C3C9CAA0EE3}"/>
    <cellStyle name="Total 4 4 2 2 3 2" xfId="24443" xr:uid="{C9B0B13E-763A-4CB6-9F4D-50BE8B6714B8}"/>
    <cellStyle name="Total 4 4 2 2 3 2 2" xfId="24444" xr:uid="{1755925C-9134-434A-8F93-80A438F2557B}"/>
    <cellStyle name="Total 4 4 2 2 3 3" xfId="24445" xr:uid="{5E65B64D-085E-476E-B038-2B49C224ECBE}"/>
    <cellStyle name="Total 4 4 2 2 4" xfId="24446" xr:uid="{7AD0EE74-8357-43B7-B59F-4B885BC84A49}"/>
    <cellStyle name="Total 4 4 2 3" xfId="24447" xr:uid="{36A78933-9F41-42BA-BE32-E68C46D80652}"/>
    <cellStyle name="Total 4 4 2 3 2" xfId="24448" xr:uid="{C03E55A1-C55A-4F91-A805-78A99A291C4E}"/>
    <cellStyle name="Total 4 4 2 3 2 2" xfId="24449" xr:uid="{0E0035BB-5DC8-4EC7-90C2-7CAE3941AA0B}"/>
    <cellStyle name="Total 4 4 2 3 3" xfId="24450" xr:uid="{3537506B-D9C6-47C4-942C-4B1CD32B07D1}"/>
    <cellStyle name="Total 4 4 2 4" xfId="24451" xr:uid="{C57BC052-E983-418D-A01E-8D14FB626CD8}"/>
    <cellStyle name="Total 4 4 2 4 2" xfId="24452" xr:uid="{B1A1B6CC-DDDA-4D45-B7E0-E59F7FFD38D4}"/>
    <cellStyle name="Total 4 4 2 4 2 2" xfId="24453" xr:uid="{91BC290A-428A-4283-8C5B-54039A7A284F}"/>
    <cellStyle name="Total 4 4 2 4 3" xfId="24454" xr:uid="{C93296AF-268A-40D7-B919-ED60D63EBC78}"/>
    <cellStyle name="Total 4 4 2 5" xfId="24455" xr:uid="{6921BF40-F5A8-4B15-84F9-A4A20478DA2D}"/>
    <cellStyle name="Total 4 4 3" xfId="24456" xr:uid="{1966EF66-B321-4C16-ADCF-012FFF9C3B4A}"/>
    <cellStyle name="Total 4 4 3 2" xfId="24457" xr:uid="{BE9BB0E6-5A0D-4069-AA7D-F0278EE60A9B}"/>
    <cellStyle name="Total 4 4 3 2 2" xfId="24458" xr:uid="{55621BCA-8354-47AC-A590-6A10D35219E8}"/>
    <cellStyle name="Total 4 4 3 2 2 2" xfId="24459" xr:uid="{038BD86B-2BF6-4593-940F-1ABB72CF6301}"/>
    <cellStyle name="Total 4 4 3 2 3" xfId="24460" xr:uid="{57BD08E5-17E5-44A8-820D-EDB8FDCD4C4D}"/>
    <cellStyle name="Total 4 4 3 3" xfId="24461" xr:uid="{FA1CE618-9E4C-4228-9C1B-86B0621C24C7}"/>
    <cellStyle name="Total 4 4 3 3 2" xfId="24462" xr:uid="{9BEA0437-6A14-4154-AAFE-3C8F4A36DAA0}"/>
    <cellStyle name="Total 4 4 3 3 2 2" xfId="24463" xr:uid="{BB43CAD0-138B-4C47-8350-4B8106DDB074}"/>
    <cellStyle name="Total 4 4 3 3 3" xfId="24464" xr:uid="{6DA61392-F2FD-48A7-89B3-86B9B312394D}"/>
    <cellStyle name="Total 4 4 3 4" xfId="24465" xr:uid="{82439C5B-F2B6-4AC9-8561-A581DD0A3CBE}"/>
    <cellStyle name="Total 4 4 4" xfId="24466" xr:uid="{4C6BEB7E-CFE2-49DA-8CDE-4E549876E956}"/>
    <cellStyle name="Total 4 4 4 2" xfId="24467" xr:uid="{73CC7B1B-DC2B-41E4-B978-998C92D4DFED}"/>
    <cellStyle name="Total 4 4 4 2 2" xfId="24468" xr:uid="{8E9B76EC-452A-4C5E-AB19-FED9DEEE7218}"/>
    <cellStyle name="Total 4 4 4 3" xfId="24469" xr:uid="{641638D8-14D8-4230-9D3A-A4A6E91D95E6}"/>
    <cellStyle name="Total 4 4 5" xfId="24470" xr:uid="{4F2E650A-4B3B-4E47-A048-61975B2D2298}"/>
    <cellStyle name="Total 4 4 5 2" xfId="24471" xr:uid="{09423201-71B7-45A0-B68E-1B3AB97E9B57}"/>
    <cellStyle name="Total 4 4 5 2 2" xfId="24472" xr:uid="{71A59188-92E7-481A-96D9-278663268D81}"/>
    <cellStyle name="Total 4 4 5 3" xfId="24473" xr:uid="{5503A89C-5E01-4C2A-8B18-C595824C7B3E}"/>
    <cellStyle name="Total 4 4 6" xfId="24474" xr:uid="{97E161D4-B5FB-46B0-A2FD-F13E1B714D3F}"/>
    <cellStyle name="Total 4 5" xfId="24475" xr:uid="{D10FC40B-A3EB-4650-B0D5-65AFE9A5ECFE}"/>
    <cellStyle name="Total 4 5 2" xfId="24476" xr:uid="{73CE2ADB-FFDA-4987-A396-377CB7364092}"/>
    <cellStyle name="Total 4 5 2 2" xfId="24477" xr:uid="{1B0F8E12-7105-456A-B94C-7A60D05EF315}"/>
    <cellStyle name="Total 4 5 2 2 2" xfId="24478" xr:uid="{78A9AE40-C560-4977-AA94-DB7FD0ED2392}"/>
    <cellStyle name="Total 4 5 2 2 2 2" xfId="24479" xr:uid="{2239AE1B-9E6A-45C0-A8D5-D5828C19E8C2}"/>
    <cellStyle name="Total 4 5 2 2 3" xfId="24480" xr:uid="{31DB5858-A716-49A6-A4C5-E62503548B3D}"/>
    <cellStyle name="Total 4 5 2 3" xfId="24481" xr:uid="{8D99907A-4750-4158-BE75-1DC0267B2D25}"/>
    <cellStyle name="Total 4 5 2 3 2" xfId="24482" xr:uid="{D68E670E-6C3C-4498-B30F-75DF25D45C05}"/>
    <cellStyle name="Total 4 5 2 3 2 2" xfId="24483" xr:uid="{BD4C3C3A-C918-4F44-A807-9AF8A47CD496}"/>
    <cellStyle name="Total 4 5 2 3 3" xfId="24484" xr:uid="{62E5CC9F-86E0-49D2-BA8C-EC3A0C84615B}"/>
    <cellStyle name="Total 4 5 2 4" xfId="24485" xr:uid="{BF0A4504-45CA-4554-99CF-0039C198D743}"/>
    <cellStyle name="Total 4 5 3" xfId="24486" xr:uid="{09963F44-DD0E-4838-A803-C9CDF13B8690}"/>
    <cellStyle name="Total 4 5 3 2" xfId="24487" xr:uid="{66A1F520-CD7A-4466-910D-4FDFEB3E06BE}"/>
    <cellStyle name="Total 4 5 3 2 2" xfId="24488" xr:uid="{663AE5A1-466B-40BC-95FB-683B8835ABB8}"/>
    <cellStyle name="Total 4 5 3 3" xfId="24489" xr:uid="{774ADCD7-90D9-4B2C-9F08-8438A4B8A1DD}"/>
    <cellStyle name="Total 4 5 4" xfId="24490" xr:uid="{6B9BA805-7A2C-4531-B156-F3B01CB5518B}"/>
    <cellStyle name="Total 4 5 4 2" xfId="24491" xr:uid="{F19C317F-DC4E-499A-8EC2-F64F83A53991}"/>
    <cellStyle name="Total 4 5 4 2 2" xfId="24492" xr:uid="{EE941767-9A83-4D03-9EA0-65A3F9CFB08C}"/>
    <cellStyle name="Total 4 5 4 3" xfId="24493" xr:uid="{0D54B5F4-7189-44D9-B91A-DB0F5DC5A120}"/>
    <cellStyle name="Total 4 5 5" xfId="24494" xr:uid="{F1664775-473D-41D0-9935-9CC4AC859C8A}"/>
    <cellStyle name="Total 4 6" xfId="24495" xr:uid="{459E7C26-9AC5-4349-BE3C-3047595257E5}"/>
    <cellStyle name="Total 4 6 2" xfId="24496" xr:uid="{0110B4B7-33D7-4A61-ABDB-486ACDE36431}"/>
    <cellStyle name="Total 4 6 2 2" xfId="24497" xr:uid="{B96E0097-CE59-4EF2-95C1-4C67AA6D1983}"/>
    <cellStyle name="Total 4 6 2 2 2" xfId="24498" xr:uid="{D5C94A75-4F06-4658-904F-AD82F820AC32}"/>
    <cellStyle name="Total 4 6 2 3" xfId="24499" xr:uid="{E12C016C-6330-4F67-AE15-B72CF9F5B5E3}"/>
    <cellStyle name="Total 4 6 3" xfId="24500" xr:uid="{5DCEE06E-273C-4CE9-B3AF-7725A3F97BEE}"/>
    <cellStyle name="Total 4 6 3 2" xfId="24501" xr:uid="{AFFD721D-2AE3-47A2-BFD8-ED2F9300D728}"/>
    <cellStyle name="Total 4 6 3 2 2" xfId="24502" xr:uid="{5AE8F716-4BBE-487F-BD77-D131BDC50142}"/>
    <cellStyle name="Total 4 6 3 3" xfId="24503" xr:uid="{564020A0-A231-42E0-812D-09A1D13A0C6E}"/>
    <cellStyle name="Total 4 6 4" xfId="24504" xr:uid="{FB2CD792-69EF-4128-8AA3-BB0B672DAB2B}"/>
    <cellStyle name="Total 4 7" xfId="24505" xr:uid="{F51A3CB6-6AAB-4B4C-B76D-7093CCE860DE}"/>
    <cellStyle name="Total 4 7 2" xfId="24506" xr:uid="{C2F42D02-9D37-4D90-897E-B24879C11F07}"/>
    <cellStyle name="Total 4 7 2 2" xfId="24507" xr:uid="{EC388488-D24F-432B-B654-EA0692B3B542}"/>
    <cellStyle name="Total 4 7 3" xfId="24508" xr:uid="{EC4FD146-CF47-4A02-8AD2-277F6C282B7E}"/>
    <cellStyle name="Total 4 8" xfId="24509" xr:uid="{A7796B01-ECA0-47F5-9928-AABA92242A8D}"/>
    <cellStyle name="Total 4 8 2" xfId="24510" xr:uid="{0CFD444A-692C-4773-9B40-CE5FAFD9362A}"/>
    <cellStyle name="Total 4 8 2 2" xfId="24511" xr:uid="{44E08246-35F3-4D75-8573-E23FD9E7BF0A}"/>
    <cellStyle name="Total 4 8 3" xfId="24512" xr:uid="{06C93119-2287-4E4A-9BBA-BE95DA7A8B06}"/>
    <cellStyle name="Total 4 9" xfId="24513" xr:uid="{4008DDB9-1F7B-4D55-946B-9B6D982AA35C}"/>
    <cellStyle name="Total 5" xfId="24514" xr:uid="{8D918BC7-9BA8-4D92-BD28-456160B26426}"/>
    <cellStyle name="Total 5 2" xfId="24515" xr:uid="{95AE4992-9B4B-445D-830C-1E7EB4AD106E}"/>
    <cellStyle name="Total 5 2 2" xfId="24516" xr:uid="{63CBE4EE-E891-4841-9657-10A796008314}"/>
    <cellStyle name="Total 5 2 2 2" xfId="24517" xr:uid="{D75A651C-6D41-4CA9-9F6C-573C25F35DD3}"/>
    <cellStyle name="Total 5 2 2 2 2" xfId="24518" xr:uid="{56D5829B-2266-472E-BEB7-30B16A161A45}"/>
    <cellStyle name="Total 5 2 2 2 2 2" xfId="24519" xr:uid="{DE0E9CCA-C31F-45D5-9A91-04748A3CA026}"/>
    <cellStyle name="Total 5 2 2 2 2 2 2" xfId="24520" xr:uid="{53912F6A-F170-4AB9-8294-B6677E104A65}"/>
    <cellStyle name="Total 5 2 2 2 2 2 2 2" xfId="24521" xr:uid="{39B9F817-5558-40D5-BCF6-E28209B289EA}"/>
    <cellStyle name="Total 5 2 2 2 2 2 2 2 2" xfId="24522" xr:uid="{A464743A-0428-4964-852A-224586FC50A6}"/>
    <cellStyle name="Total 5 2 2 2 2 2 2 3" xfId="24523" xr:uid="{5C9A8637-B55B-4CB6-B317-D6D4B7EDEA6D}"/>
    <cellStyle name="Total 5 2 2 2 2 2 3" xfId="24524" xr:uid="{1322949A-7D5C-4791-96F9-52B37F359D5F}"/>
    <cellStyle name="Total 5 2 2 2 2 2 3 2" xfId="24525" xr:uid="{3B4A7A87-1524-45C0-80B2-E5D618CF7CFB}"/>
    <cellStyle name="Total 5 2 2 2 2 2 3 2 2" xfId="24526" xr:uid="{B29C86FE-5C4E-4B3B-B791-8B8DC56693D6}"/>
    <cellStyle name="Total 5 2 2 2 2 2 3 3" xfId="24527" xr:uid="{0B396695-5E6D-4F51-A95F-F719692C2A78}"/>
    <cellStyle name="Total 5 2 2 2 2 2 4" xfId="24528" xr:uid="{F3BC2364-CCC0-4883-AC17-90613532CBFC}"/>
    <cellStyle name="Total 5 2 2 2 2 3" xfId="24529" xr:uid="{45A6C53E-D0C4-40F6-9335-F49DF2214E35}"/>
    <cellStyle name="Total 5 2 2 2 2 3 2" xfId="24530" xr:uid="{9DAC4800-AD9E-4A3F-969C-E8DBA08C466E}"/>
    <cellStyle name="Total 5 2 2 2 2 3 2 2" xfId="24531" xr:uid="{D11A2B98-E802-44F0-A0DF-F8E3EC838933}"/>
    <cellStyle name="Total 5 2 2 2 2 3 3" xfId="24532" xr:uid="{37D1B60A-A448-4CE4-A802-6506CC2449CF}"/>
    <cellStyle name="Total 5 2 2 2 2 4" xfId="24533" xr:uid="{D2D29566-6487-4C6A-9015-6482280CB2E7}"/>
    <cellStyle name="Total 5 2 2 2 2 4 2" xfId="24534" xr:uid="{5CF0810C-C44F-4B9E-A9A4-FC66363AA57A}"/>
    <cellStyle name="Total 5 2 2 2 2 4 2 2" xfId="24535" xr:uid="{AB5B8860-F424-4483-A320-33B8739B6502}"/>
    <cellStyle name="Total 5 2 2 2 2 4 3" xfId="24536" xr:uid="{B4D9632B-FAEC-4E1B-B747-938A61692EAB}"/>
    <cellStyle name="Total 5 2 2 2 2 5" xfId="24537" xr:uid="{37C4EF9B-92BF-4A0C-8E06-C752087A232C}"/>
    <cellStyle name="Total 5 2 2 2 3" xfId="24538" xr:uid="{CB0E1B1B-85F6-45BE-A4A2-CCD2DEC9DF37}"/>
    <cellStyle name="Total 5 2 2 2 3 2" xfId="24539" xr:uid="{27A922DB-2C2E-48F9-8D62-36DF2AF737CA}"/>
    <cellStyle name="Total 5 2 2 2 3 2 2" xfId="24540" xr:uid="{65247DA0-74CF-4DE0-9FCF-91D0780CFEED}"/>
    <cellStyle name="Total 5 2 2 2 3 2 2 2" xfId="24541" xr:uid="{A698C152-EDDB-410F-9197-9AA80F6F840A}"/>
    <cellStyle name="Total 5 2 2 2 3 2 3" xfId="24542" xr:uid="{14D4DB2E-3223-46F7-9F71-E4C5B06FD207}"/>
    <cellStyle name="Total 5 2 2 2 3 3" xfId="24543" xr:uid="{35D282CF-D095-45B5-9D8C-01B1C0B2FF47}"/>
    <cellStyle name="Total 5 2 2 2 3 3 2" xfId="24544" xr:uid="{36FE28C9-3C2F-4B3C-B7C8-BEF3576BD9B4}"/>
    <cellStyle name="Total 5 2 2 2 3 3 2 2" xfId="24545" xr:uid="{D3E07A6C-B707-4036-94BF-81195E0724A2}"/>
    <cellStyle name="Total 5 2 2 2 3 3 3" xfId="24546" xr:uid="{5DD2E8BF-987A-41AA-80D8-38A49219E76D}"/>
    <cellStyle name="Total 5 2 2 2 3 4" xfId="24547" xr:uid="{073D45FD-AF1C-405D-A679-20C141A9C680}"/>
    <cellStyle name="Total 5 2 2 2 4" xfId="24548" xr:uid="{912AE4FC-D9EF-4989-812E-1BD31F603D78}"/>
    <cellStyle name="Total 5 2 2 2 4 2" xfId="24549" xr:uid="{79FCB42A-DA20-466D-8B61-C3048BDAE2B1}"/>
    <cellStyle name="Total 5 2 2 2 4 2 2" xfId="24550" xr:uid="{6D2E963D-973E-44C1-8270-548FCE113A83}"/>
    <cellStyle name="Total 5 2 2 2 4 3" xfId="24551" xr:uid="{DE328E23-5938-4A6E-9921-678FC29F3B3E}"/>
    <cellStyle name="Total 5 2 2 2 5" xfId="24552" xr:uid="{58C6FA2B-6AB6-4CE4-AE64-73DA91AE914C}"/>
    <cellStyle name="Total 5 2 2 2 5 2" xfId="24553" xr:uid="{A423CC73-228F-41B8-A537-D4DA4B47D23A}"/>
    <cellStyle name="Total 5 2 2 2 5 2 2" xfId="24554" xr:uid="{7717F5D3-96C2-4A76-A9D0-263A2026A086}"/>
    <cellStyle name="Total 5 2 2 2 5 3" xfId="24555" xr:uid="{A4AB54AB-414D-4F5A-9862-46E7E0C190B5}"/>
    <cellStyle name="Total 5 2 2 2 6" xfId="24556" xr:uid="{570EBB51-662A-4B71-A4B0-E7028CA545C1}"/>
    <cellStyle name="Total 5 2 2 3" xfId="24557" xr:uid="{D975B759-745F-4130-8005-D1D1468878CC}"/>
    <cellStyle name="Total 5 2 2 3 2" xfId="24558" xr:uid="{9C94CE4E-C488-424C-B292-8A98A1F388D0}"/>
    <cellStyle name="Total 5 2 2 3 2 2" xfId="24559" xr:uid="{BCE49AF3-E359-4D03-92BF-33B547352012}"/>
    <cellStyle name="Total 5 2 2 3 2 2 2" xfId="24560" xr:uid="{A3349A20-9086-44FD-B7F1-4FBED9E7925F}"/>
    <cellStyle name="Total 5 2 2 3 2 2 2 2" xfId="24561" xr:uid="{FDD93572-0026-4CE7-A420-2DA45CF4A165}"/>
    <cellStyle name="Total 5 2 2 3 2 2 3" xfId="24562" xr:uid="{677BBDE8-FA6B-4BCF-8CC8-71E5D0B91441}"/>
    <cellStyle name="Total 5 2 2 3 2 3" xfId="24563" xr:uid="{1DE2E2BA-C663-4E2E-B135-92239AD98028}"/>
    <cellStyle name="Total 5 2 2 3 2 3 2" xfId="24564" xr:uid="{0786EFC0-ADDE-4ACD-ABA1-EA0D8417C789}"/>
    <cellStyle name="Total 5 2 2 3 2 3 2 2" xfId="24565" xr:uid="{0CA1D681-DC2E-41E4-9CA6-377B2492F50C}"/>
    <cellStyle name="Total 5 2 2 3 2 3 3" xfId="24566" xr:uid="{485FBBF6-2FFE-47FB-B5D5-856ADC015BE1}"/>
    <cellStyle name="Total 5 2 2 3 2 4" xfId="24567" xr:uid="{D80441CB-B9C7-4015-834A-508AD7D86BED}"/>
    <cellStyle name="Total 5 2 2 3 3" xfId="24568" xr:uid="{03180109-E148-4B26-8AC0-23CD9900AD91}"/>
    <cellStyle name="Total 5 2 2 3 3 2" xfId="24569" xr:uid="{C8C8289D-50F5-4C4B-87A7-A41AC8E6C2C7}"/>
    <cellStyle name="Total 5 2 2 3 3 2 2" xfId="24570" xr:uid="{958385CE-30AC-4D1E-87FF-95618E9B6BB6}"/>
    <cellStyle name="Total 5 2 2 3 3 3" xfId="24571" xr:uid="{D5B9FDA5-4D34-4575-B007-F3C04CBCBCAA}"/>
    <cellStyle name="Total 5 2 2 3 4" xfId="24572" xr:uid="{33B3F2C2-23C9-4CF1-BD27-C5D677A4070C}"/>
    <cellStyle name="Total 5 2 2 3 4 2" xfId="24573" xr:uid="{7CE2FFBD-1316-4876-9CCF-A908668A95E8}"/>
    <cellStyle name="Total 5 2 2 3 4 2 2" xfId="24574" xr:uid="{097916D1-89BD-4BC1-9BC4-BAF137E049E9}"/>
    <cellStyle name="Total 5 2 2 3 4 3" xfId="24575" xr:uid="{F3F79B42-6BDD-442D-9682-C216C4F9F945}"/>
    <cellStyle name="Total 5 2 2 3 5" xfId="24576" xr:uid="{99577BFE-39E3-47CE-B07E-67FE3303CFB7}"/>
    <cellStyle name="Total 5 2 2 4" xfId="24577" xr:uid="{3C10FB83-0B98-46D5-A89A-7547D04720EF}"/>
    <cellStyle name="Total 5 2 2 4 2" xfId="24578" xr:uid="{BA3B5553-B41C-45DB-8527-70BBC3F68FC6}"/>
    <cellStyle name="Total 5 2 2 4 2 2" xfId="24579" xr:uid="{817AFCC0-949E-418F-92B4-0F9E41360EE6}"/>
    <cellStyle name="Total 5 2 2 4 2 2 2" xfId="24580" xr:uid="{60451093-8FCD-4FBF-BBE5-75D2BD019B73}"/>
    <cellStyle name="Total 5 2 2 4 2 3" xfId="24581" xr:uid="{84713DE3-24B2-4375-9445-937B31BDEFB9}"/>
    <cellStyle name="Total 5 2 2 4 3" xfId="24582" xr:uid="{12E072D0-0704-4A4D-A68B-C202DB41A965}"/>
    <cellStyle name="Total 5 2 2 4 3 2" xfId="24583" xr:uid="{401B1DA2-27D3-4A0C-9AF8-2705E204D38D}"/>
    <cellStyle name="Total 5 2 2 4 3 2 2" xfId="24584" xr:uid="{4EE15E2A-D8ED-4142-B8A5-9B6E5A092384}"/>
    <cellStyle name="Total 5 2 2 4 3 3" xfId="24585" xr:uid="{D8C3A476-2A1B-4A0D-8AEA-67BAB2D93E34}"/>
    <cellStyle name="Total 5 2 2 4 4" xfId="24586" xr:uid="{0B576D91-EB23-4B9D-9A8A-62AFC0CF08ED}"/>
    <cellStyle name="Total 5 2 2 5" xfId="24587" xr:uid="{1E9D8E86-C2DE-4727-B5EB-73D480DE37CB}"/>
    <cellStyle name="Total 5 2 2 5 2" xfId="24588" xr:uid="{D8B134F5-22E4-4FE7-9F04-20D412ED1874}"/>
    <cellStyle name="Total 5 2 2 5 2 2" xfId="24589" xr:uid="{29C102B8-3A40-4BF9-B3CE-C200DDAB1EBB}"/>
    <cellStyle name="Total 5 2 2 5 3" xfId="24590" xr:uid="{A71A97FC-CBEE-4720-A902-FDAE0D3F65F8}"/>
    <cellStyle name="Total 5 2 2 6" xfId="24591" xr:uid="{98A551C2-5833-4375-9C66-9DA2F6D609B1}"/>
    <cellStyle name="Total 5 2 2 6 2" xfId="24592" xr:uid="{8C9D7CF4-FF4A-4391-8A8E-E61FE2D441D5}"/>
    <cellStyle name="Total 5 2 2 6 2 2" xfId="24593" xr:uid="{9E616B89-614C-4569-B5FC-925A23799957}"/>
    <cellStyle name="Total 5 2 2 6 3" xfId="24594" xr:uid="{C525EE31-32DB-4470-A3B0-521B18280E6D}"/>
    <cellStyle name="Total 5 2 2 7" xfId="24595" xr:uid="{75C6C071-C010-4AD9-AFAB-7CF19E2C92A7}"/>
    <cellStyle name="Total 5 2 3" xfId="24596" xr:uid="{23867321-AD12-4371-B2C2-3B566C7ACDBD}"/>
    <cellStyle name="Total 5 2 3 2" xfId="24597" xr:uid="{5200A118-1441-4AB5-91E6-10A9171C034A}"/>
    <cellStyle name="Total 5 2 3 2 2" xfId="24598" xr:uid="{46CAF8C9-6FD3-4228-AB2A-30872A027F43}"/>
    <cellStyle name="Total 5 2 3 2 2 2" xfId="24599" xr:uid="{3DADB31C-1710-489D-8438-CB9DA4BE69E9}"/>
    <cellStyle name="Total 5 2 3 2 2 2 2" xfId="24600" xr:uid="{4524481B-36EC-46C0-8CFA-173B8D680EC2}"/>
    <cellStyle name="Total 5 2 3 2 2 2 2 2" xfId="24601" xr:uid="{58753762-1F3E-4515-8689-8654B293F5D8}"/>
    <cellStyle name="Total 5 2 3 2 2 2 3" xfId="24602" xr:uid="{5F51EAA8-C59C-4997-BDC1-02D50A2A0B5B}"/>
    <cellStyle name="Total 5 2 3 2 2 3" xfId="24603" xr:uid="{7E0A05FC-E6AB-442B-BA39-BD0CF17820FA}"/>
    <cellStyle name="Total 5 2 3 2 2 3 2" xfId="24604" xr:uid="{3ED86477-CD97-410F-8E19-7149368AC095}"/>
    <cellStyle name="Total 5 2 3 2 2 3 2 2" xfId="24605" xr:uid="{846CF8E8-16A0-424F-8357-F83ABFB6D7CD}"/>
    <cellStyle name="Total 5 2 3 2 2 3 3" xfId="24606" xr:uid="{B99CFE8E-FA3A-4E4A-B6FB-E41CAFE1D27F}"/>
    <cellStyle name="Total 5 2 3 2 2 4" xfId="24607" xr:uid="{A216F515-599B-441A-89CA-34B7BBC1B39C}"/>
    <cellStyle name="Total 5 2 3 2 3" xfId="24608" xr:uid="{57F048DB-7382-406A-9B9E-B8335AFF4CB9}"/>
    <cellStyle name="Total 5 2 3 2 3 2" xfId="24609" xr:uid="{818C523E-28FA-4799-B098-7FCC7D76AA46}"/>
    <cellStyle name="Total 5 2 3 2 3 2 2" xfId="24610" xr:uid="{56A5C361-49F2-4E6D-BCDA-28EDC8F5AB17}"/>
    <cellStyle name="Total 5 2 3 2 3 3" xfId="24611" xr:uid="{DA692E47-7E76-456B-A662-C715AD1B31EA}"/>
    <cellStyle name="Total 5 2 3 2 4" xfId="24612" xr:uid="{63A0D423-9C09-463C-8B1A-EF5F8BD6C62B}"/>
    <cellStyle name="Total 5 2 3 2 4 2" xfId="24613" xr:uid="{7CA61A19-8823-4636-B270-3CD8DED08562}"/>
    <cellStyle name="Total 5 2 3 2 4 2 2" xfId="24614" xr:uid="{BC764AA1-8627-4656-8E78-F0FACF2D371B}"/>
    <cellStyle name="Total 5 2 3 2 4 3" xfId="24615" xr:uid="{A5134B92-D6BA-4081-9C61-81D582A1889E}"/>
    <cellStyle name="Total 5 2 3 2 5" xfId="24616" xr:uid="{0D763D2E-939C-4BE8-A6F4-E6FFDA53A2A7}"/>
    <cellStyle name="Total 5 2 3 3" xfId="24617" xr:uid="{56099558-7237-43B8-81F4-163191D3AB24}"/>
    <cellStyle name="Total 5 2 3 3 2" xfId="24618" xr:uid="{2AD22708-8929-4430-9B1F-56A923013D2A}"/>
    <cellStyle name="Total 5 2 3 3 2 2" xfId="24619" xr:uid="{59420753-9A44-4AD2-B46C-8E07E52C37EF}"/>
    <cellStyle name="Total 5 2 3 3 2 2 2" xfId="24620" xr:uid="{FFE7040D-DB49-4BE9-A302-8B9AD3DAE4A6}"/>
    <cellStyle name="Total 5 2 3 3 2 3" xfId="24621" xr:uid="{54DE72D2-5F16-4EC5-973C-0D0BEC5C7CA2}"/>
    <cellStyle name="Total 5 2 3 3 3" xfId="24622" xr:uid="{BF5AD435-4C79-4E11-AD74-CD9E5B909696}"/>
    <cellStyle name="Total 5 2 3 3 3 2" xfId="24623" xr:uid="{3A80F655-C255-4EC6-9F61-251FE089F4A4}"/>
    <cellStyle name="Total 5 2 3 3 3 2 2" xfId="24624" xr:uid="{358BF9D0-61A2-444B-BB0F-DA42B3021ED7}"/>
    <cellStyle name="Total 5 2 3 3 3 3" xfId="24625" xr:uid="{496865B0-E7A1-44EF-AB2C-E9474F50A40D}"/>
    <cellStyle name="Total 5 2 3 3 4" xfId="24626" xr:uid="{0E9B1064-C5E3-4F30-A48D-F3BDF9A42936}"/>
    <cellStyle name="Total 5 2 3 4" xfId="24627" xr:uid="{44D6CC79-1F04-4CB5-B084-064C6130340A}"/>
    <cellStyle name="Total 5 2 3 4 2" xfId="24628" xr:uid="{DFB563A8-B708-44E5-BD61-5BAC26D4F16B}"/>
    <cellStyle name="Total 5 2 3 4 2 2" xfId="24629" xr:uid="{93BD684E-C149-4198-94EE-786726C1D4BF}"/>
    <cellStyle name="Total 5 2 3 4 3" xfId="24630" xr:uid="{7EC92419-3338-440D-B1BA-CD7E99F63D7B}"/>
    <cellStyle name="Total 5 2 3 5" xfId="24631" xr:uid="{CB4DCBEA-6268-4C2B-947F-B3E64ECF611E}"/>
    <cellStyle name="Total 5 2 3 5 2" xfId="24632" xr:uid="{EF1DD56B-E327-4284-8C9E-F9943732F6A4}"/>
    <cellStyle name="Total 5 2 3 5 2 2" xfId="24633" xr:uid="{54B12F4E-BEA3-47E7-B977-F36340B0E371}"/>
    <cellStyle name="Total 5 2 3 5 3" xfId="24634" xr:uid="{41A40F0D-A2B5-45EB-8782-55FBA9CE39FF}"/>
    <cellStyle name="Total 5 2 3 6" xfId="24635" xr:uid="{237FB275-117B-48BE-8E51-2C84B5BDB46F}"/>
    <cellStyle name="Total 5 2 4" xfId="24636" xr:uid="{4D3CC214-AA9A-47A5-A079-0815E8C9931D}"/>
    <cellStyle name="Total 5 2 4 2" xfId="24637" xr:uid="{0E00AF47-27AE-4261-87E8-3603AC2DF895}"/>
    <cellStyle name="Total 5 2 4 2 2" xfId="24638" xr:uid="{229E8F5F-C7DF-41EF-B6BF-59F10836230D}"/>
    <cellStyle name="Total 5 2 4 2 2 2" xfId="24639" xr:uid="{94823184-61C3-4895-B58A-1E77FCCF5F6E}"/>
    <cellStyle name="Total 5 2 4 2 2 2 2" xfId="24640" xr:uid="{38B78B80-D25A-46DB-9EA7-C45EC5A933B6}"/>
    <cellStyle name="Total 5 2 4 2 2 3" xfId="24641" xr:uid="{CFAB6D69-9B0A-4C7C-B85F-834CED5EFEE0}"/>
    <cellStyle name="Total 5 2 4 2 3" xfId="24642" xr:uid="{5735A88F-73B2-421F-A342-12EC6D3863EA}"/>
    <cellStyle name="Total 5 2 4 2 3 2" xfId="24643" xr:uid="{292FD3C3-06B2-4241-9F7C-557FF7C95115}"/>
    <cellStyle name="Total 5 2 4 2 3 2 2" xfId="24644" xr:uid="{DE8BFAF6-43D0-4752-87AE-A82719E35FE6}"/>
    <cellStyle name="Total 5 2 4 2 3 3" xfId="24645" xr:uid="{65F0ADE3-D2F4-43BB-97E7-697BE00DCBDA}"/>
    <cellStyle name="Total 5 2 4 2 4" xfId="24646" xr:uid="{243B4270-E3D2-4746-B65F-3D5DAE66E0AB}"/>
    <cellStyle name="Total 5 2 4 3" xfId="24647" xr:uid="{ABE35288-5A2B-4BFD-8CC5-CE236ECB0A47}"/>
    <cellStyle name="Total 5 2 4 3 2" xfId="24648" xr:uid="{28891C77-61FA-4DF3-955C-6CE997B35B04}"/>
    <cellStyle name="Total 5 2 4 3 2 2" xfId="24649" xr:uid="{6D6ABB3B-197D-4E26-9388-68E93B19870E}"/>
    <cellStyle name="Total 5 2 4 3 3" xfId="24650" xr:uid="{A1B31E9D-4852-4CD3-8CD4-BA5E9A6F0E1D}"/>
    <cellStyle name="Total 5 2 4 4" xfId="24651" xr:uid="{C3CAC534-99C8-4970-9DBF-8189E9680EE1}"/>
    <cellStyle name="Total 5 2 4 4 2" xfId="24652" xr:uid="{9F0F34D9-7CD9-474D-A73D-E4DDCAF4429A}"/>
    <cellStyle name="Total 5 2 4 4 2 2" xfId="24653" xr:uid="{20007BB2-1AF8-425E-84EE-C0AA9A572D6C}"/>
    <cellStyle name="Total 5 2 4 4 3" xfId="24654" xr:uid="{104C76C7-3A6A-4D0A-BC05-F909E1257A3B}"/>
    <cellStyle name="Total 5 2 4 5" xfId="24655" xr:uid="{DB87EF8B-E0FB-4FF1-96D3-3D4144FE06D5}"/>
    <cellStyle name="Total 5 2 5" xfId="24656" xr:uid="{491349DD-1274-4767-916B-5991605CE48C}"/>
    <cellStyle name="Total 5 2 5 2" xfId="24657" xr:uid="{51270B0B-A73B-4EF6-9DE5-91256E5E3E62}"/>
    <cellStyle name="Total 5 2 5 2 2" xfId="24658" xr:uid="{BC9DE251-75B7-4BC8-B5F4-F5BFA4764DFB}"/>
    <cellStyle name="Total 5 2 5 2 2 2" xfId="24659" xr:uid="{02ADE044-004C-4F06-BD08-F88F994EC278}"/>
    <cellStyle name="Total 5 2 5 2 3" xfId="24660" xr:uid="{CDEADCB5-64D9-42E0-9D21-D8F50476AA04}"/>
    <cellStyle name="Total 5 2 5 3" xfId="24661" xr:uid="{5E7C4DE9-05F7-4CCF-8157-A396647D4478}"/>
    <cellStyle name="Total 5 2 5 3 2" xfId="24662" xr:uid="{3A340B30-B1C6-4225-9F01-DD377B739F93}"/>
    <cellStyle name="Total 5 2 5 3 2 2" xfId="24663" xr:uid="{AE39FE7F-C5FA-4963-A980-572C3E3FA2F1}"/>
    <cellStyle name="Total 5 2 5 3 3" xfId="24664" xr:uid="{3E4989AC-E03B-46C7-919A-2CA8BC5165F3}"/>
    <cellStyle name="Total 5 2 5 4" xfId="24665" xr:uid="{082283DB-0A9A-444F-AE50-4593B4694D6A}"/>
    <cellStyle name="Total 5 2 6" xfId="24666" xr:uid="{9E88FBF8-AF3C-4E37-B4B6-9F8ED903A596}"/>
    <cellStyle name="Total 5 2 6 2" xfId="24667" xr:uid="{0B07C45B-8A51-4D39-89F2-2DD1D8BE6CD0}"/>
    <cellStyle name="Total 5 2 6 2 2" xfId="24668" xr:uid="{D373E53D-FD3E-4162-867F-7E638FDFF8A6}"/>
    <cellStyle name="Total 5 2 6 3" xfId="24669" xr:uid="{9678F697-B0FE-4BB6-B013-2594862ABA66}"/>
    <cellStyle name="Total 5 2 7" xfId="24670" xr:uid="{CA83CCB5-A090-478E-9FCC-8EE66471042B}"/>
    <cellStyle name="Total 5 2 7 2" xfId="24671" xr:uid="{8E330E41-EC48-4342-9C01-A35DA246FA81}"/>
    <cellStyle name="Total 5 2 7 2 2" xfId="24672" xr:uid="{A106F130-8082-4F6E-9BE4-DD788919FFA9}"/>
    <cellStyle name="Total 5 2 7 3" xfId="24673" xr:uid="{0D28D892-5A2D-4858-A8D0-539F305D0745}"/>
    <cellStyle name="Total 5 2 8" xfId="24674" xr:uid="{9A3EC2C9-78E5-4BAB-BD5B-534BD10B2B7F}"/>
    <cellStyle name="Total 5 3" xfId="24675" xr:uid="{3A2095D9-62BE-40BC-916D-8E33AA066066}"/>
    <cellStyle name="Total 5 3 2" xfId="24676" xr:uid="{8B9FC30F-43B7-47F8-A404-DC57DDAF39D8}"/>
    <cellStyle name="Total 5 3 2 2" xfId="24677" xr:uid="{A7C88837-F52E-4D4F-B60B-5FBA1DF30471}"/>
    <cellStyle name="Total 5 3 2 2 2" xfId="24678" xr:uid="{1C1DB713-DEBE-49FA-91C2-B11107143DB2}"/>
    <cellStyle name="Total 5 3 2 2 2 2" xfId="24679" xr:uid="{83F524B9-3663-4667-99E6-9C6E190C1A4D}"/>
    <cellStyle name="Total 5 3 2 2 2 2 2" xfId="24680" xr:uid="{EC8C72A2-751F-4A40-A229-ED290BFE0E29}"/>
    <cellStyle name="Total 5 3 2 2 2 2 2 2" xfId="24681" xr:uid="{83CE36A8-B582-4B3F-AFA1-834ED66CDDA2}"/>
    <cellStyle name="Total 5 3 2 2 2 2 3" xfId="24682" xr:uid="{7E64A52B-67EB-4F1D-96A3-584B1AA88A02}"/>
    <cellStyle name="Total 5 3 2 2 2 3" xfId="24683" xr:uid="{4473A999-951C-43E0-9C65-A9931B017473}"/>
    <cellStyle name="Total 5 3 2 2 2 3 2" xfId="24684" xr:uid="{6920C50D-AC13-4005-A306-00BD8E2CFCA5}"/>
    <cellStyle name="Total 5 3 2 2 2 3 2 2" xfId="24685" xr:uid="{B3CB0111-442F-4356-912F-5B09F4AE919F}"/>
    <cellStyle name="Total 5 3 2 2 2 3 3" xfId="24686" xr:uid="{7AACD50F-0D34-4DD8-A86D-FF9983E022A5}"/>
    <cellStyle name="Total 5 3 2 2 2 4" xfId="24687" xr:uid="{4361079B-B2F9-435A-A8C9-25A0D578D965}"/>
    <cellStyle name="Total 5 3 2 2 3" xfId="24688" xr:uid="{7A43D1AF-F82B-4819-BEE8-45488029F218}"/>
    <cellStyle name="Total 5 3 2 2 3 2" xfId="24689" xr:uid="{982E138C-B504-456F-9147-663174FB6D78}"/>
    <cellStyle name="Total 5 3 2 2 3 2 2" xfId="24690" xr:uid="{F1194C57-4D46-45ED-8D8D-9FB16ADB76AD}"/>
    <cellStyle name="Total 5 3 2 2 3 3" xfId="24691" xr:uid="{2D433A8F-6070-475B-BC1B-2CD7656A1B39}"/>
    <cellStyle name="Total 5 3 2 2 4" xfId="24692" xr:uid="{BE1D9D30-6775-473A-890E-1751545F5A9B}"/>
    <cellStyle name="Total 5 3 2 2 4 2" xfId="24693" xr:uid="{FD0CB687-BB22-4025-891A-AC1D6064371F}"/>
    <cellStyle name="Total 5 3 2 2 4 2 2" xfId="24694" xr:uid="{AA070FAE-60DD-4288-AE7A-4E075D561251}"/>
    <cellStyle name="Total 5 3 2 2 4 3" xfId="24695" xr:uid="{2526CE84-3F72-4920-A32E-E445F73E705A}"/>
    <cellStyle name="Total 5 3 2 2 5" xfId="24696" xr:uid="{C300311F-58BF-43A3-A694-AA1DF6FA967F}"/>
    <cellStyle name="Total 5 3 2 3" xfId="24697" xr:uid="{DE378DAF-ECC1-41F4-B68B-3DEE252B1ED1}"/>
    <cellStyle name="Total 5 3 2 3 2" xfId="24698" xr:uid="{B19EAA3A-8615-4CB5-878F-8C18D79D4665}"/>
    <cellStyle name="Total 5 3 2 3 2 2" xfId="24699" xr:uid="{A3A2A815-D1C2-4DF5-876F-A721459927E8}"/>
    <cellStyle name="Total 5 3 2 3 2 2 2" xfId="24700" xr:uid="{2761CDF6-02CA-4985-BCDF-D47A8B49DEEB}"/>
    <cellStyle name="Total 5 3 2 3 2 3" xfId="24701" xr:uid="{8433CC09-B99E-4FF6-A696-4977D7703926}"/>
    <cellStyle name="Total 5 3 2 3 3" xfId="24702" xr:uid="{DCEBBCE0-BAE9-4779-878A-2B2F465F1112}"/>
    <cellStyle name="Total 5 3 2 3 3 2" xfId="24703" xr:uid="{7D51D488-1FD5-4FC4-BCAA-1036B60F530B}"/>
    <cellStyle name="Total 5 3 2 3 3 2 2" xfId="24704" xr:uid="{DEF72DAE-06D6-4BF8-961E-3D962CDF5286}"/>
    <cellStyle name="Total 5 3 2 3 3 3" xfId="24705" xr:uid="{2D843F1D-5EDC-4E54-8442-9805426F8CB9}"/>
    <cellStyle name="Total 5 3 2 3 4" xfId="24706" xr:uid="{AA48F7F9-4F3C-45ED-81BB-4BE3CC95C338}"/>
    <cellStyle name="Total 5 3 2 4" xfId="24707" xr:uid="{B05BFBF3-31DF-41B5-89A2-74EB34D405AA}"/>
    <cellStyle name="Total 5 3 2 4 2" xfId="24708" xr:uid="{04F0B1CD-AE95-450D-A101-54E73DEC2AA3}"/>
    <cellStyle name="Total 5 3 2 4 2 2" xfId="24709" xr:uid="{E60688E6-4C57-4281-95BB-6247F707E08D}"/>
    <cellStyle name="Total 5 3 2 4 3" xfId="24710" xr:uid="{1C61024D-A1FA-4FFC-AEEF-55E673C8B692}"/>
    <cellStyle name="Total 5 3 2 5" xfId="24711" xr:uid="{B663655C-57F1-4FE5-AB3E-8801D27C04F9}"/>
    <cellStyle name="Total 5 3 2 5 2" xfId="24712" xr:uid="{A9659FD1-F61A-4838-903D-79B19B3B1674}"/>
    <cellStyle name="Total 5 3 2 5 2 2" xfId="24713" xr:uid="{3B6E345F-66D0-4B65-83B3-E697202F2B21}"/>
    <cellStyle name="Total 5 3 2 5 3" xfId="24714" xr:uid="{990E3182-A40D-4B5D-8CB5-695FF6F78A0D}"/>
    <cellStyle name="Total 5 3 2 6" xfId="24715" xr:uid="{8173BC0C-A47A-47B3-99DB-F4AAEA31A864}"/>
    <cellStyle name="Total 5 3 3" xfId="24716" xr:uid="{91A86357-FDA9-432B-B5A9-407361529F86}"/>
    <cellStyle name="Total 5 3 3 2" xfId="24717" xr:uid="{D5503084-B247-47BF-83ED-4CBDB9D8B398}"/>
    <cellStyle name="Total 5 3 3 2 2" xfId="24718" xr:uid="{9A8046C6-4F45-4285-BFB1-9372F14F8D93}"/>
    <cellStyle name="Total 5 3 3 2 2 2" xfId="24719" xr:uid="{330D5E1F-7AF5-4D97-B8A0-840C473BDF9F}"/>
    <cellStyle name="Total 5 3 3 2 2 2 2" xfId="24720" xr:uid="{1F9776D9-2E3E-495A-A7AE-C622C21D0FD6}"/>
    <cellStyle name="Total 5 3 3 2 2 3" xfId="24721" xr:uid="{618177FD-D11F-444E-99D7-81309BD604ED}"/>
    <cellStyle name="Total 5 3 3 2 3" xfId="24722" xr:uid="{BEB4AA9B-4AF8-433B-9605-A655738AC0C7}"/>
    <cellStyle name="Total 5 3 3 2 3 2" xfId="24723" xr:uid="{9E4C15C8-32FF-444C-9592-E7C6547365F2}"/>
    <cellStyle name="Total 5 3 3 2 3 2 2" xfId="24724" xr:uid="{CB9CA5A4-40B1-4B00-91A7-D9995F7BD36E}"/>
    <cellStyle name="Total 5 3 3 2 3 3" xfId="24725" xr:uid="{BF152C00-CB66-4DC7-9BB3-CBA044ECE95F}"/>
    <cellStyle name="Total 5 3 3 2 4" xfId="24726" xr:uid="{C9F06EB0-24C6-434B-B515-F975B40F6376}"/>
    <cellStyle name="Total 5 3 3 3" xfId="24727" xr:uid="{405575D1-7FC4-4A48-8C1F-E60D38136D6D}"/>
    <cellStyle name="Total 5 3 3 3 2" xfId="24728" xr:uid="{868330C2-9F93-4582-A75A-E2F3F9C23095}"/>
    <cellStyle name="Total 5 3 3 3 2 2" xfId="24729" xr:uid="{F01A104F-32F5-4362-A2FF-07548E62F3B8}"/>
    <cellStyle name="Total 5 3 3 3 3" xfId="24730" xr:uid="{14606D20-F316-494D-8242-3FD979410ADB}"/>
    <cellStyle name="Total 5 3 3 4" xfId="24731" xr:uid="{6AB988D6-07B4-4A67-A1F3-FE618179A34E}"/>
    <cellStyle name="Total 5 3 3 4 2" xfId="24732" xr:uid="{ADFA77D7-C016-4027-83C1-3FED4324FF5C}"/>
    <cellStyle name="Total 5 3 3 4 2 2" xfId="24733" xr:uid="{882AC466-925B-49B7-AA96-243A76FC7F04}"/>
    <cellStyle name="Total 5 3 3 4 3" xfId="24734" xr:uid="{3926B544-6E59-40F1-B1F2-C45A24B3A0E5}"/>
    <cellStyle name="Total 5 3 3 5" xfId="24735" xr:uid="{67430CF2-4F7A-4756-BD05-710CDAC583F4}"/>
    <cellStyle name="Total 5 3 4" xfId="24736" xr:uid="{B8453E3E-AB5C-4A35-BFF9-967B472D82C2}"/>
    <cellStyle name="Total 5 3 4 2" xfId="24737" xr:uid="{E8523F9E-A195-4CCC-81AF-AE22CE08447E}"/>
    <cellStyle name="Total 5 3 4 2 2" xfId="24738" xr:uid="{42C9E0CF-0B89-4073-BB12-09F3BC543D36}"/>
    <cellStyle name="Total 5 3 4 2 2 2" xfId="24739" xr:uid="{55F70319-5A2F-4AE6-8A16-0B8F750F25DF}"/>
    <cellStyle name="Total 5 3 4 2 3" xfId="24740" xr:uid="{5B9CF9B4-791C-4EC9-818B-EA9B07686BA7}"/>
    <cellStyle name="Total 5 3 4 3" xfId="24741" xr:uid="{BC4C0A5B-CB0D-4CEE-A4B8-28220F0BBC01}"/>
    <cellStyle name="Total 5 3 4 3 2" xfId="24742" xr:uid="{0AF1BDD6-B6F0-4650-B282-67C6A259B099}"/>
    <cellStyle name="Total 5 3 4 3 2 2" xfId="24743" xr:uid="{7E80285F-62F4-4B03-9652-D544AB6C75AB}"/>
    <cellStyle name="Total 5 3 4 3 3" xfId="24744" xr:uid="{E4F0A2E2-0534-4EFB-A3D9-FA50FE1EB5A0}"/>
    <cellStyle name="Total 5 3 4 4" xfId="24745" xr:uid="{F5006444-8F0A-46A0-A7E5-468F693A4773}"/>
    <cellStyle name="Total 5 3 5" xfId="24746" xr:uid="{1592E5F7-5093-4FBE-A54F-D62DDDBD68EB}"/>
    <cellStyle name="Total 5 3 5 2" xfId="24747" xr:uid="{923B369F-474B-456F-8FB4-3B6853AECA05}"/>
    <cellStyle name="Total 5 3 5 2 2" xfId="24748" xr:uid="{966015E5-F63F-4325-A927-C84CD776F9B2}"/>
    <cellStyle name="Total 5 3 5 3" xfId="24749" xr:uid="{BA3FBCF4-A334-4E73-AFEA-4D249327941E}"/>
    <cellStyle name="Total 5 3 6" xfId="24750" xr:uid="{2E162CCC-D8D7-4ED3-8B28-D967EA73CA0A}"/>
    <cellStyle name="Total 5 3 6 2" xfId="24751" xr:uid="{7AA99406-5B0B-4FE8-93CF-127146E6C1E4}"/>
    <cellStyle name="Total 5 3 6 2 2" xfId="24752" xr:uid="{FFCDEF93-CD66-4575-8C63-D5CC6606C1E3}"/>
    <cellStyle name="Total 5 3 6 3" xfId="24753" xr:uid="{655CD4C3-5192-4DA5-9CA8-C6FC71B2D08B}"/>
    <cellStyle name="Total 5 3 7" xfId="24754" xr:uid="{25FC13D9-7DFA-474D-9B6E-3F5E8600DF88}"/>
    <cellStyle name="Total 5 4" xfId="24755" xr:uid="{AF71B75A-995C-4E1D-A166-29C31167F3F8}"/>
    <cellStyle name="Total 5 4 2" xfId="24756" xr:uid="{A7E59EA2-0E07-40DB-952A-2A433206D851}"/>
    <cellStyle name="Total 5 4 2 2" xfId="24757" xr:uid="{13EE3B57-4D2D-4F91-BF1E-8C71899AEB77}"/>
    <cellStyle name="Total 5 4 2 2 2" xfId="24758" xr:uid="{E355D9AD-7F61-4D39-9A57-073B5A476AAE}"/>
    <cellStyle name="Total 5 4 2 2 2 2" xfId="24759" xr:uid="{CE9E493F-3E0E-4B74-978F-C96B8573A4F2}"/>
    <cellStyle name="Total 5 4 2 2 2 2 2" xfId="24760" xr:uid="{17C75649-8C1A-4F9D-93F3-1CC2B4FE646A}"/>
    <cellStyle name="Total 5 4 2 2 2 3" xfId="24761" xr:uid="{2E6F3C6D-D2B0-4575-B840-1F2906B79D1A}"/>
    <cellStyle name="Total 5 4 2 2 3" xfId="24762" xr:uid="{90E85B5B-94F6-418C-88BB-EF339D1ABB8E}"/>
    <cellStyle name="Total 5 4 2 2 3 2" xfId="24763" xr:uid="{C7E7AB17-EF38-4322-8138-6401FD82D556}"/>
    <cellStyle name="Total 5 4 2 2 3 2 2" xfId="24764" xr:uid="{349C033E-5B2B-43F6-868C-CE7E201F2FE2}"/>
    <cellStyle name="Total 5 4 2 2 3 3" xfId="24765" xr:uid="{94817BB4-645E-43FE-AE0A-EF692D8F808E}"/>
    <cellStyle name="Total 5 4 2 2 4" xfId="24766" xr:uid="{16F20EF0-5889-4A2C-B15E-88944C159EA7}"/>
    <cellStyle name="Total 5 4 2 3" xfId="24767" xr:uid="{575CD891-993F-4271-9345-165EFE03EDBB}"/>
    <cellStyle name="Total 5 4 2 3 2" xfId="24768" xr:uid="{37FF7BE2-4040-41FB-A022-495AE9BA24CC}"/>
    <cellStyle name="Total 5 4 2 3 2 2" xfId="24769" xr:uid="{72655CC0-6FAE-45AE-943D-DC19FD6C29E4}"/>
    <cellStyle name="Total 5 4 2 3 3" xfId="24770" xr:uid="{A58EFA89-CDED-4718-BD00-F5A8C4CDBCA3}"/>
    <cellStyle name="Total 5 4 2 4" xfId="24771" xr:uid="{AE887076-D6BB-4DA4-B001-86E0F5E79FD6}"/>
    <cellStyle name="Total 5 4 2 4 2" xfId="24772" xr:uid="{140E433B-6C8F-44FA-A74F-59DC06D20FE7}"/>
    <cellStyle name="Total 5 4 2 4 2 2" xfId="24773" xr:uid="{4F096AF7-112D-480D-A862-45D9A61EF4A5}"/>
    <cellStyle name="Total 5 4 2 4 3" xfId="24774" xr:uid="{9B819DDE-1089-4854-AAE2-3629FDD02607}"/>
    <cellStyle name="Total 5 4 2 5" xfId="24775" xr:uid="{5A20D9F0-623B-45F7-825A-C994DA778F81}"/>
    <cellStyle name="Total 5 4 3" xfId="24776" xr:uid="{E32747E1-8F9A-4E04-A8EA-888358D4FC55}"/>
    <cellStyle name="Total 5 4 3 2" xfId="24777" xr:uid="{B093E05D-2FCA-44A4-8AE1-2FD2DD0A9311}"/>
    <cellStyle name="Total 5 4 3 2 2" xfId="24778" xr:uid="{F8005690-8360-461C-843F-E39D828A6226}"/>
    <cellStyle name="Total 5 4 3 2 2 2" xfId="24779" xr:uid="{25B5B3CF-1DA0-4DFF-8EC6-1A861EFEFFBD}"/>
    <cellStyle name="Total 5 4 3 2 3" xfId="24780" xr:uid="{CA7FEB52-ED4C-4E62-BC5D-DC9B7EE9A5A1}"/>
    <cellStyle name="Total 5 4 3 3" xfId="24781" xr:uid="{8D61655A-D9C0-48FB-A499-C1C7123AD474}"/>
    <cellStyle name="Total 5 4 3 3 2" xfId="24782" xr:uid="{E641B097-1102-48BA-90A4-85AE5F28B0F1}"/>
    <cellStyle name="Total 5 4 3 3 2 2" xfId="24783" xr:uid="{76A62924-3368-4263-9A46-1BF767782C28}"/>
    <cellStyle name="Total 5 4 3 3 3" xfId="24784" xr:uid="{455DA30F-AF5B-47FC-9435-1D1E450108A7}"/>
    <cellStyle name="Total 5 4 3 4" xfId="24785" xr:uid="{CC144395-13E6-42A1-93C5-D73BFAF7E9C3}"/>
    <cellStyle name="Total 5 4 4" xfId="24786" xr:uid="{A693EEB2-2A92-415A-BE7C-00CC06E82DC6}"/>
    <cellStyle name="Total 5 4 4 2" xfId="24787" xr:uid="{24CB1A78-B4F6-49C0-8F08-8B9D745CB84E}"/>
    <cellStyle name="Total 5 4 4 2 2" xfId="24788" xr:uid="{DEFFE5B5-D36B-4828-826F-8256E052376D}"/>
    <cellStyle name="Total 5 4 4 3" xfId="24789" xr:uid="{E2B54F3B-565C-4992-B19A-738AEDD290ED}"/>
    <cellStyle name="Total 5 4 5" xfId="24790" xr:uid="{27D31869-D661-4820-A22A-E40DE7AADADE}"/>
    <cellStyle name="Total 5 4 5 2" xfId="24791" xr:uid="{664C415A-7634-4112-96D1-346E22F05E04}"/>
    <cellStyle name="Total 5 4 5 2 2" xfId="24792" xr:uid="{170B9273-3BE8-4E7D-8DD9-1AF1A6ED92C7}"/>
    <cellStyle name="Total 5 4 5 3" xfId="24793" xr:uid="{63C5BB55-EDF9-4BA5-9096-7238E1D93EFE}"/>
    <cellStyle name="Total 5 4 6" xfId="24794" xr:uid="{06DC1B6B-443C-408F-B228-EA4BC6683BE9}"/>
    <cellStyle name="Total 5 5" xfId="24795" xr:uid="{639E99EC-74D4-408D-BFBD-01688F9F4704}"/>
    <cellStyle name="Total 5 5 2" xfId="24796" xr:uid="{43FC764A-8313-4996-83ED-C4469E90625C}"/>
    <cellStyle name="Total 5 5 2 2" xfId="24797" xr:uid="{DA7D2C52-FEC3-4DD1-91F6-084C22F5A933}"/>
    <cellStyle name="Total 5 5 2 2 2" xfId="24798" xr:uid="{E4661BAA-3F3D-4316-B799-4C665DF5B344}"/>
    <cellStyle name="Total 5 5 2 2 2 2" xfId="24799" xr:uid="{952F4EC9-ACE9-4A65-9D49-D8649E686227}"/>
    <cellStyle name="Total 5 5 2 2 3" xfId="24800" xr:uid="{059496E3-B9F4-4BCD-9966-E39D5B8D9D72}"/>
    <cellStyle name="Total 5 5 2 3" xfId="24801" xr:uid="{7C3793DB-61EA-40BC-A81B-CE3072FDD107}"/>
    <cellStyle name="Total 5 5 2 3 2" xfId="24802" xr:uid="{1B994747-5393-48BC-8F4B-E4E50A76E7C0}"/>
    <cellStyle name="Total 5 5 2 3 2 2" xfId="24803" xr:uid="{54162334-B19B-449F-9266-490F63BAF0E3}"/>
    <cellStyle name="Total 5 5 2 3 3" xfId="24804" xr:uid="{3EDDD385-1394-45E6-A2D4-CAB71A5C1166}"/>
    <cellStyle name="Total 5 5 2 4" xfId="24805" xr:uid="{92836B23-6BB6-4BF9-BACA-CB57F1702652}"/>
    <cellStyle name="Total 5 5 3" xfId="24806" xr:uid="{D708159D-526C-4378-92DA-67447B628E27}"/>
    <cellStyle name="Total 5 5 3 2" xfId="24807" xr:uid="{7571225B-5AA5-49E6-AF70-C12229456122}"/>
    <cellStyle name="Total 5 5 3 2 2" xfId="24808" xr:uid="{E7FD49C3-8DEE-484D-AA2B-F7255F2851B2}"/>
    <cellStyle name="Total 5 5 3 3" xfId="24809" xr:uid="{4EA4C373-4DB8-4252-84A7-A6AEF4CD66E4}"/>
    <cellStyle name="Total 5 5 4" xfId="24810" xr:uid="{4B7B5987-AE57-4764-96EA-26337E6F9477}"/>
    <cellStyle name="Total 5 5 4 2" xfId="24811" xr:uid="{3680E930-9F2C-4AF6-AA30-78047588BFE5}"/>
    <cellStyle name="Total 5 5 4 2 2" xfId="24812" xr:uid="{8792808D-EEC3-4C29-B766-1D34F13A3BCE}"/>
    <cellStyle name="Total 5 5 4 3" xfId="24813" xr:uid="{23138747-C2A4-45E5-86AF-D51DD4362DC8}"/>
    <cellStyle name="Total 5 5 5" xfId="24814" xr:uid="{6E3178E9-0DFB-4D27-A1BF-734B6EC4875E}"/>
    <cellStyle name="Total 5 6" xfId="24815" xr:uid="{5ADFAD8C-AB20-4492-AEAF-88D5EC336E3E}"/>
    <cellStyle name="Total 5 6 2" xfId="24816" xr:uid="{1765B7F0-7A76-4950-877D-D47C3BDD396B}"/>
    <cellStyle name="Total 5 6 2 2" xfId="24817" xr:uid="{5ED8F02B-D332-426E-B877-2FE9B9CAC81B}"/>
    <cellStyle name="Total 5 6 2 2 2" xfId="24818" xr:uid="{59EA9A2B-8BF6-4BFA-AA74-A552C97A7F8D}"/>
    <cellStyle name="Total 5 6 2 3" xfId="24819" xr:uid="{441E765C-14E2-4771-84E1-FCE7A1EB7E8A}"/>
    <cellStyle name="Total 5 6 3" xfId="24820" xr:uid="{68138C34-AD9D-4D63-A3D9-B037E9910076}"/>
    <cellStyle name="Total 5 6 3 2" xfId="24821" xr:uid="{BD49D279-8028-4CC1-9077-22E0962189D1}"/>
    <cellStyle name="Total 5 6 3 2 2" xfId="24822" xr:uid="{8D157359-2471-45AB-B648-FC774ECCCD52}"/>
    <cellStyle name="Total 5 6 3 3" xfId="24823" xr:uid="{D311412E-C913-4A53-B488-A7604684B34A}"/>
    <cellStyle name="Total 5 6 4" xfId="24824" xr:uid="{B5E18CCA-0376-4EE0-913F-1D43DD813B5C}"/>
    <cellStyle name="Total 5 7" xfId="24825" xr:uid="{11B7D337-3D8A-4E0E-9664-883A9D639E89}"/>
    <cellStyle name="Total 5 7 2" xfId="24826" xr:uid="{747AC16E-C9E3-411E-A757-BB5DFC6CF259}"/>
    <cellStyle name="Total 5 7 2 2" xfId="24827" xr:uid="{58F4F763-94EF-4E95-AEDE-FB1EEF5A7FAE}"/>
    <cellStyle name="Total 5 7 3" xfId="24828" xr:uid="{18AF65C2-9267-4483-BC85-5532C85C7718}"/>
    <cellStyle name="Total 5 8" xfId="24829" xr:uid="{AF4454B5-B8A2-49E0-B98F-71A840016DF0}"/>
    <cellStyle name="Total 5 8 2" xfId="24830" xr:uid="{7B683819-9D73-45CF-8E93-759217CA0D1C}"/>
    <cellStyle name="Total 5 8 2 2" xfId="24831" xr:uid="{5A5AFB8F-5D9E-4ACC-9913-03AAC12B0F6B}"/>
    <cellStyle name="Total 5 8 3" xfId="24832" xr:uid="{CFB5E765-78EC-4D9B-BF12-A30651E50283}"/>
    <cellStyle name="Total 5 9" xfId="24833" xr:uid="{AB642AE3-7E88-4470-AC60-06B6B971F400}"/>
    <cellStyle name="Total 6" xfId="24834" xr:uid="{E408071E-6C3B-4479-B5CD-0CEA24E31B39}"/>
    <cellStyle name="Total 6 2" xfId="24835" xr:uid="{4255308D-4FB9-42BA-A87F-BD73F123FE1B}"/>
    <cellStyle name="Total 6 2 2" xfId="24836" xr:uid="{28EC835B-64F0-4A09-95B0-845CF287881C}"/>
    <cellStyle name="Total 6 2 2 2" xfId="24837" xr:uid="{7F2A57F5-739F-4832-9E89-98155E0AFE75}"/>
    <cellStyle name="Total 6 2 2 2 2" xfId="24838" xr:uid="{3798EEC2-0FE2-42C0-9F7F-9E0BB440C0EA}"/>
    <cellStyle name="Total 6 2 2 2 2 2" xfId="24839" xr:uid="{35608EC4-522D-4DB1-94D8-88BAD112837D}"/>
    <cellStyle name="Total 6 2 2 2 2 2 2" xfId="24840" xr:uid="{853E66F1-9A40-47A0-9407-8BFC12CD2F95}"/>
    <cellStyle name="Total 6 2 2 2 2 2 2 2" xfId="24841" xr:uid="{630D97E5-5233-4F21-BC0C-EC0F6E098875}"/>
    <cellStyle name="Total 6 2 2 2 2 2 2 2 2" xfId="24842" xr:uid="{A7185D40-0F73-4B0F-A93B-796C71A2805B}"/>
    <cellStyle name="Total 6 2 2 2 2 2 2 3" xfId="24843" xr:uid="{E6C60983-70E6-463F-8C7B-52871525F058}"/>
    <cellStyle name="Total 6 2 2 2 2 2 3" xfId="24844" xr:uid="{38FA1C8B-B328-4DD2-9221-32289884FDCA}"/>
    <cellStyle name="Total 6 2 2 2 2 2 3 2" xfId="24845" xr:uid="{37AB5D87-A141-4F1F-9376-5E4B08CD51B1}"/>
    <cellStyle name="Total 6 2 2 2 2 2 3 2 2" xfId="24846" xr:uid="{87DABF7A-C1D1-4277-AA41-34C17751121C}"/>
    <cellStyle name="Total 6 2 2 2 2 2 3 3" xfId="24847" xr:uid="{2E4EEBE6-0661-427C-AE38-33122F614207}"/>
    <cellStyle name="Total 6 2 2 2 2 2 4" xfId="24848" xr:uid="{7D40FAB8-FAF8-452A-8694-50F9414D32F5}"/>
    <cellStyle name="Total 6 2 2 2 2 3" xfId="24849" xr:uid="{C6863B4D-BA18-4FC6-8B42-03B2773A0EAD}"/>
    <cellStyle name="Total 6 2 2 2 2 3 2" xfId="24850" xr:uid="{4023940A-9619-4507-BD88-79AEBEB476AD}"/>
    <cellStyle name="Total 6 2 2 2 2 3 2 2" xfId="24851" xr:uid="{9B5A5E54-6BE0-4393-B9B5-A39C4222D0B2}"/>
    <cellStyle name="Total 6 2 2 2 2 3 3" xfId="24852" xr:uid="{B338C431-49C6-495E-BC37-4F1287E36EF2}"/>
    <cellStyle name="Total 6 2 2 2 2 4" xfId="24853" xr:uid="{FEE4E8E4-705D-4FF5-AF50-858C71203FEA}"/>
    <cellStyle name="Total 6 2 2 2 2 4 2" xfId="24854" xr:uid="{D2E86FD0-AB2E-49B4-B394-75D947290A48}"/>
    <cellStyle name="Total 6 2 2 2 2 4 2 2" xfId="24855" xr:uid="{42A91484-A3F5-4AC3-BB74-F84EBC5B76F8}"/>
    <cellStyle name="Total 6 2 2 2 2 4 3" xfId="24856" xr:uid="{B6F86A89-874C-4DA9-9228-741B5C88C69C}"/>
    <cellStyle name="Total 6 2 2 2 2 5" xfId="24857" xr:uid="{CB2EDB58-69B8-4209-B605-6242669BB0A9}"/>
    <cellStyle name="Total 6 2 2 2 3" xfId="24858" xr:uid="{F6F0244D-8A24-4DEA-91D8-5DE5C0EB9603}"/>
    <cellStyle name="Total 6 2 2 2 3 2" xfId="24859" xr:uid="{98C3A96E-6B1A-4AC3-B081-A72A853FDA27}"/>
    <cellStyle name="Total 6 2 2 2 3 2 2" xfId="24860" xr:uid="{B68E1AF9-C28F-4599-B3BB-F83103CF7187}"/>
    <cellStyle name="Total 6 2 2 2 3 2 2 2" xfId="24861" xr:uid="{CAED1C40-DCA3-4478-A813-4CE59E1AC554}"/>
    <cellStyle name="Total 6 2 2 2 3 2 3" xfId="24862" xr:uid="{99BE46D3-5E39-471F-A169-48D70BD771DE}"/>
    <cellStyle name="Total 6 2 2 2 3 3" xfId="24863" xr:uid="{D4BECAEB-0AF5-49C2-8ED2-7A5F871BF8B0}"/>
    <cellStyle name="Total 6 2 2 2 3 3 2" xfId="24864" xr:uid="{0DF4FC40-4072-4832-988B-42E279E8DEE3}"/>
    <cellStyle name="Total 6 2 2 2 3 3 2 2" xfId="24865" xr:uid="{5805B5F4-52E4-45B9-A709-B66201C58963}"/>
    <cellStyle name="Total 6 2 2 2 3 3 3" xfId="24866" xr:uid="{506EF48C-8AAB-4018-820C-FD67A5CB1A76}"/>
    <cellStyle name="Total 6 2 2 2 3 4" xfId="24867" xr:uid="{03AA3EC8-61A5-4689-A007-A3B3C5237CF0}"/>
    <cellStyle name="Total 6 2 2 2 4" xfId="24868" xr:uid="{AA4732FD-17FD-4799-8749-13112080DCF7}"/>
    <cellStyle name="Total 6 2 2 2 4 2" xfId="24869" xr:uid="{64E83652-DAA0-410E-B019-DDE520D30590}"/>
    <cellStyle name="Total 6 2 2 2 4 2 2" xfId="24870" xr:uid="{53EC9FED-4087-4731-834C-4CCF3A60F93D}"/>
    <cellStyle name="Total 6 2 2 2 4 3" xfId="24871" xr:uid="{BCA5FB8F-4544-45CA-824E-FDE10B47EBBD}"/>
    <cellStyle name="Total 6 2 2 2 5" xfId="24872" xr:uid="{8F607432-D058-4F1A-9BF9-36289A887CE3}"/>
    <cellStyle name="Total 6 2 2 2 5 2" xfId="24873" xr:uid="{E6A3E96E-DA6C-493E-83C8-DEB6C410B8BC}"/>
    <cellStyle name="Total 6 2 2 2 5 2 2" xfId="24874" xr:uid="{C944EFD4-3AAA-4237-BC1B-32E3D9100973}"/>
    <cellStyle name="Total 6 2 2 2 5 3" xfId="24875" xr:uid="{C19CB26F-E773-4538-B459-D507F6884298}"/>
    <cellStyle name="Total 6 2 2 2 6" xfId="24876" xr:uid="{D742ABF4-3EC7-4562-B74A-D71A291ADA54}"/>
    <cellStyle name="Total 6 2 2 3" xfId="24877" xr:uid="{B51F45FE-5D93-4561-96CE-08B4EB6283FF}"/>
    <cellStyle name="Total 6 2 2 3 2" xfId="24878" xr:uid="{499A6090-A1D8-4DFF-B08A-30A87F1DDFD0}"/>
    <cellStyle name="Total 6 2 2 3 2 2" xfId="24879" xr:uid="{B74A0388-3AE7-4C88-96EB-AC10FBEC56A9}"/>
    <cellStyle name="Total 6 2 2 3 2 2 2" xfId="24880" xr:uid="{EE358BF3-946A-456A-856C-21643C1CEDF9}"/>
    <cellStyle name="Total 6 2 2 3 2 2 2 2" xfId="24881" xr:uid="{55CC2D9D-9194-4F25-B485-94D4E892C7B2}"/>
    <cellStyle name="Total 6 2 2 3 2 2 3" xfId="24882" xr:uid="{41B92ECA-B466-4CFC-83B7-6C29408F44E1}"/>
    <cellStyle name="Total 6 2 2 3 2 3" xfId="24883" xr:uid="{BDF9C659-62CC-4ED9-947D-424C4F81B26D}"/>
    <cellStyle name="Total 6 2 2 3 2 3 2" xfId="24884" xr:uid="{280855D2-1D36-46D2-B442-0C9DDF0F9E8C}"/>
    <cellStyle name="Total 6 2 2 3 2 3 2 2" xfId="24885" xr:uid="{08E8FCFE-B3CD-4B12-977B-D1411FE2F655}"/>
    <cellStyle name="Total 6 2 2 3 2 3 3" xfId="24886" xr:uid="{865223D5-EEA7-4742-B4A5-2AF68C9C74CD}"/>
    <cellStyle name="Total 6 2 2 3 2 4" xfId="24887" xr:uid="{50B7CDB7-0153-4145-8C5F-527C3393A213}"/>
    <cellStyle name="Total 6 2 2 3 3" xfId="24888" xr:uid="{0101798F-69A5-4A61-B2FA-8FD27C4950BA}"/>
    <cellStyle name="Total 6 2 2 3 3 2" xfId="24889" xr:uid="{99DE49F7-BF07-4484-95C6-F7818564F7EA}"/>
    <cellStyle name="Total 6 2 2 3 3 2 2" xfId="24890" xr:uid="{A8780870-7A5F-4F88-A86B-2FA68DB2674D}"/>
    <cellStyle name="Total 6 2 2 3 3 3" xfId="24891" xr:uid="{FB41F3C2-8DAF-4389-BA2D-43FB1C083016}"/>
    <cellStyle name="Total 6 2 2 3 4" xfId="24892" xr:uid="{28B36EBC-A8AF-4DD4-A78B-E8BCAEBC50DA}"/>
    <cellStyle name="Total 6 2 2 3 4 2" xfId="24893" xr:uid="{E58F7CB3-9374-4382-B902-D2D76FCB35B0}"/>
    <cellStyle name="Total 6 2 2 3 4 2 2" xfId="24894" xr:uid="{F0CB9C5C-CFDC-4CBF-8EC7-9C9C13E0EA8E}"/>
    <cellStyle name="Total 6 2 2 3 4 3" xfId="24895" xr:uid="{6C8410C5-B7A1-4130-B86D-9767E54CB475}"/>
    <cellStyle name="Total 6 2 2 3 5" xfId="24896" xr:uid="{42604A5E-74C2-49A4-95FE-609170098E93}"/>
    <cellStyle name="Total 6 2 2 4" xfId="24897" xr:uid="{6CB9CBB0-3674-4C4E-B0E9-B1851DA1C384}"/>
    <cellStyle name="Total 6 2 2 4 2" xfId="24898" xr:uid="{67241534-6C42-4441-8C80-C0DC83D75009}"/>
    <cellStyle name="Total 6 2 2 4 2 2" xfId="24899" xr:uid="{520C102A-26DE-4200-B4B2-B8A0DDEA1C04}"/>
    <cellStyle name="Total 6 2 2 4 2 2 2" xfId="24900" xr:uid="{682F0156-5D21-4BA5-B315-6404EA8F13CA}"/>
    <cellStyle name="Total 6 2 2 4 2 3" xfId="24901" xr:uid="{04EF7BF5-F3DC-4D58-A197-BD01BBF7817C}"/>
    <cellStyle name="Total 6 2 2 4 3" xfId="24902" xr:uid="{8D89C97D-9D33-4E1D-8606-95CA826EEF63}"/>
    <cellStyle name="Total 6 2 2 4 3 2" xfId="24903" xr:uid="{F4BCCF5C-1D42-4615-B827-6C4E1A697D43}"/>
    <cellStyle name="Total 6 2 2 4 3 2 2" xfId="24904" xr:uid="{9ACCBEA4-927F-4511-AAD5-089F5E1B98FF}"/>
    <cellStyle name="Total 6 2 2 4 3 3" xfId="24905" xr:uid="{1E6FAF70-AE87-442A-A22F-013B22967096}"/>
    <cellStyle name="Total 6 2 2 4 4" xfId="24906" xr:uid="{D570D07E-4CC6-4BFF-9FC3-BCBDB20A2087}"/>
    <cellStyle name="Total 6 2 2 5" xfId="24907" xr:uid="{5E9BF22B-78D2-41BF-BB05-783E95B7B0DE}"/>
    <cellStyle name="Total 6 2 2 5 2" xfId="24908" xr:uid="{8DD884C3-53FF-4FE9-B02F-3635F05F3530}"/>
    <cellStyle name="Total 6 2 2 5 2 2" xfId="24909" xr:uid="{4C94CE36-DD2C-40F8-8705-C79C3A0C5C53}"/>
    <cellStyle name="Total 6 2 2 5 3" xfId="24910" xr:uid="{AA14CE3E-45AA-46E9-97D3-2F7A47A0B4A3}"/>
    <cellStyle name="Total 6 2 2 6" xfId="24911" xr:uid="{58D7FF6E-294E-4AB0-ADBA-7BE358A31760}"/>
    <cellStyle name="Total 6 2 2 6 2" xfId="24912" xr:uid="{59D5137E-BC6F-4FF0-B593-4F9875B52144}"/>
    <cellStyle name="Total 6 2 2 6 2 2" xfId="24913" xr:uid="{A28DCE63-7A58-4955-818E-2A9EFBFD1769}"/>
    <cellStyle name="Total 6 2 2 6 3" xfId="24914" xr:uid="{A72BB48F-2FFB-483D-BBBF-4EA07DEC728C}"/>
    <cellStyle name="Total 6 2 2 7" xfId="24915" xr:uid="{FF4F33B9-41A5-4CA8-8995-2FECC445CB57}"/>
    <cellStyle name="Total 6 2 3" xfId="24916" xr:uid="{2149FF5D-C200-4E77-AC2B-C1DD74FE05ED}"/>
    <cellStyle name="Total 6 2 3 2" xfId="24917" xr:uid="{01DC5B75-0D72-4D94-8258-C9A2E4DFB88E}"/>
    <cellStyle name="Total 6 2 3 2 2" xfId="24918" xr:uid="{05A40AF7-3ED2-4539-9C94-B355B4820E71}"/>
    <cellStyle name="Total 6 2 3 2 2 2" xfId="24919" xr:uid="{ACC5CFD4-0C57-43BB-A04F-4348F1B6E771}"/>
    <cellStyle name="Total 6 2 3 2 2 2 2" xfId="24920" xr:uid="{2374555E-6ADC-49BD-A662-BF76526F2C58}"/>
    <cellStyle name="Total 6 2 3 2 2 2 2 2" xfId="24921" xr:uid="{433FCE62-1EB1-4BB9-B0DC-FE2C667BE882}"/>
    <cellStyle name="Total 6 2 3 2 2 2 3" xfId="24922" xr:uid="{59DECC5B-11A3-41B4-B8E2-021C546DD6DB}"/>
    <cellStyle name="Total 6 2 3 2 2 3" xfId="24923" xr:uid="{0CB99A8E-2C5F-4B90-8B86-6DA17466B5E0}"/>
    <cellStyle name="Total 6 2 3 2 2 3 2" xfId="24924" xr:uid="{1BC9312D-0900-4D5B-A664-79E0F8FA3A77}"/>
    <cellStyle name="Total 6 2 3 2 2 3 2 2" xfId="24925" xr:uid="{5043CFA6-325D-4B5C-AC52-76F3E80699EB}"/>
    <cellStyle name="Total 6 2 3 2 2 3 3" xfId="24926" xr:uid="{B5706FE4-6925-44B6-8974-CFBCF5B585B8}"/>
    <cellStyle name="Total 6 2 3 2 2 4" xfId="24927" xr:uid="{AA18EE4A-46FB-4F48-B1F6-B461AF143A47}"/>
    <cellStyle name="Total 6 2 3 2 3" xfId="24928" xr:uid="{7AF3CED1-4ECE-4781-9B7B-ACA63AAAEA4D}"/>
    <cellStyle name="Total 6 2 3 2 3 2" xfId="24929" xr:uid="{E9AC091E-5D4C-4766-A7B7-CF45FC8201BF}"/>
    <cellStyle name="Total 6 2 3 2 3 2 2" xfId="24930" xr:uid="{54A28AD9-D53F-491D-B1E1-4700BC36CA6A}"/>
    <cellStyle name="Total 6 2 3 2 3 3" xfId="24931" xr:uid="{51A8CC7E-27EF-4782-8F8D-9B9C5B7D7E1E}"/>
    <cellStyle name="Total 6 2 3 2 4" xfId="24932" xr:uid="{F69D7E3B-D073-4E67-8D2B-CB6548959C71}"/>
    <cellStyle name="Total 6 2 3 2 4 2" xfId="24933" xr:uid="{148EFCE5-4788-4638-BA19-9B0BE8C7CACD}"/>
    <cellStyle name="Total 6 2 3 2 4 2 2" xfId="24934" xr:uid="{100A9282-8524-423D-8FEC-2C305FC08357}"/>
    <cellStyle name="Total 6 2 3 2 4 3" xfId="24935" xr:uid="{4042B8DE-8A4F-487C-BA6B-AB35044546A2}"/>
    <cellStyle name="Total 6 2 3 2 5" xfId="24936" xr:uid="{445E3CF9-7D76-4D69-83C2-1C2DFADCF9A6}"/>
    <cellStyle name="Total 6 2 3 3" xfId="24937" xr:uid="{F2734F7F-1302-4BF1-97C1-81CE648C7553}"/>
    <cellStyle name="Total 6 2 3 3 2" xfId="24938" xr:uid="{3F9C9F2E-BF0C-4129-9E26-CD135914D3F0}"/>
    <cellStyle name="Total 6 2 3 3 2 2" xfId="24939" xr:uid="{3C411E28-1E60-4DCB-8A63-313DA8BBAABF}"/>
    <cellStyle name="Total 6 2 3 3 2 2 2" xfId="24940" xr:uid="{1D82D2A4-B012-4748-AC6D-BF34FE66DB6C}"/>
    <cellStyle name="Total 6 2 3 3 2 3" xfId="24941" xr:uid="{C355A25B-FF26-4FC8-BC1E-7DCC9C5F21D8}"/>
    <cellStyle name="Total 6 2 3 3 3" xfId="24942" xr:uid="{4F555EF2-0E88-43E0-A4C5-DFC9B1EBEEB0}"/>
    <cellStyle name="Total 6 2 3 3 3 2" xfId="24943" xr:uid="{2EA499B1-444B-490A-8D30-848E744316A4}"/>
    <cellStyle name="Total 6 2 3 3 3 2 2" xfId="24944" xr:uid="{4F2FC33D-A192-457B-8921-AAED95353BE3}"/>
    <cellStyle name="Total 6 2 3 3 3 3" xfId="24945" xr:uid="{55259F51-0922-4E05-BAE7-0F358DF2E07F}"/>
    <cellStyle name="Total 6 2 3 3 4" xfId="24946" xr:uid="{4CE7C62F-47F6-4955-BA8F-87B48C765AA4}"/>
    <cellStyle name="Total 6 2 3 4" xfId="24947" xr:uid="{A9C7C49A-F13F-4DC7-AE40-1CC563D0988F}"/>
    <cellStyle name="Total 6 2 3 4 2" xfId="24948" xr:uid="{9B1591C9-6CC5-4AB0-B9B2-112DEBAE4B73}"/>
    <cellStyle name="Total 6 2 3 4 2 2" xfId="24949" xr:uid="{3DBCBD62-87F6-4E69-B90A-627B78E483CD}"/>
    <cellStyle name="Total 6 2 3 4 3" xfId="24950" xr:uid="{AB8E0ED3-ABE0-4290-A9D8-E00804767356}"/>
    <cellStyle name="Total 6 2 3 5" xfId="24951" xr:uid="{6EAF8FC4-CAB4-425E-A8B8-465E0FF57FB5}"/>
    <cellStyle name="Total 6 2 3 5 2" xfId="24952" xr:uid="{3320D90A-C1E6-4AFC-885B-2EB911A66436}"/>
    <cellStyle name="Total 6 2 3 5 2 2" xfId="24953" xr:uid="{8F33AED7-88A8-48D9-8DE7-B495900771C0}"/>
    <cellStyle name="Total 6 2 3 5 3" xfId="24954" xr:uid="{17815092-68AD-4751-A2EE-2ECEED45B59D}"/>
    <cellStyle name="Total 6 2 3 6" xfId="24955" xr:uid="{0975885D-841C-4D11-B042-06F8CE9052F7}"/>
    <cellStyle name="Total 6 2 4" xfId="24956" xr:uid="{BAD833D1-4CA3-488A-BB29-629B50F42DB3}"/>
    <cellStyle name="Total 6 2 4 2" xfId="24957" xr:uid="{D7E3CEC3-2EDE-4127-A601-FC56490A0F92}"/>
    <cellStyle name="Total 6 2 4 2 2" xfId="24958" xr:uid="{BE7A9770-9F08-415F-B0C2-3D99D92028FC}"/>
    <cellStyle name="Total 6 2 4 2 2 2" xfId="24959" xr:uid="{1FA9C501-F254-4BA7-BB6C-DA63CB159637}"/>
    <cellStyle name="Total 6 2 4 2 2 2 2" xfId="24960" xr:uid="{CA421172-81FD-4B4E-8B89-F81607686202}"/>
    <cellStyle name="Total 6 2 4 2 2 3" xfId="24961" xr:uid="{F94646A5-3657-446D-8EE7-FCD68BCE0503}"/>
    <cellStyle name="Total 6 2 4 2 3" xfId="24962" xr:uid="{E5DA808B-7CD2-4935-A64A-DA285597E7E1}"/>
    <cellStyle name="Total 6 2 4 2 3 2" xfId="24963" xr:uid="{E7661043-133B-4621-999C-F8F4D0BC2237}"/>
    <cellStyle name="Total 6 2 4 2 3 2 2" xfId="24964" xr:uid="{0785F325-9B45-4370-AC3C-FF64FF9F3760}"/>
    <cellStyle name="Total 6 2 4 2 3 3" xfId="24965" xr:uid="{B4D86BE8-78B5-4F1E-B4E7-A4056B93B2B3}"/>
    <cellStyle name="Total 6 2 4 2 4" xfId="24966" xr:uid="{BF26DACA-D476-4925-A678-7EA5298A965D}"/>
    <cellStyle name="Total 6 2 4 3" xfId="24967" xr:uid="{4D010870-BD1A-44F8-8F12-5120BA620454}"/>
    <cellStyle name="Total 6 2 4 3 2" xfId="24968" xr:uid="{72A8F191-CDDB-4705-A815-771AAAC8CC75}"/>
    <cellStyle name="Total 6 2 4 3 2 2" xfId="24969" xr:uid="{02EC1B45-1C9B-4FFA-9C6A-312FD464DCB5}"/>
    <cellStyle name="Total 6 2 4 3 3" xfId="24970" xr:uid="{3420C9F8-EF5F-4D55-A1D7-B29FDE980877}"/>
    <cellStyle name="Total 6 2 4 4" xfId="24971" xr:uid="{21557D97-D48D-4B40-961B-AA3F806FC7FF}"/>
    <cellStyle name="Total 6 2 4 4 2" xfId="24972" xr:uid="{C5EB6EBF-F396-41ED-BF35-B9F3DCB66577}"/>
    <cellStyle name="Total 6 2 4 4 2 2" xfId="24973" xr:uid="{8EEC5196-4EDE-4C6D-A676-02D2CE93343C}"/>
    <cellStyle name="Total 6 2 4 4 3" xfId="24974" xr:uid="{BAF31D68-8153-43E6-A7BE-BA471CD9F5E6}"/>
    <cellStyle name="Total 6 2 4 5" xfId="24975" xr:uid="{57FFF2AD-6C66-472F-B48F-55B18259AD8E}"/>
    <cellStyle name="Total 6 2 5" xfId="24976" xr:uid="{A632211A-5627-4B08-8C37-699E5421DF3D}"/>
    <cellStyle name="Total 6 2 5 2" xfId="24977" xr:uid="{563C43D6-4139-40D2-BFC3-F0889EBDB879}"/>
    <cellStyle name="Total 6 2 5 2 2" xfId="24978" xr:uid="{99B32B48-8F93-4521-939A-5741D52A6538}"/>
    <cellStyle name="Total 6 2 5 2 2 2" xfId="24979" xr:uid="{26BA911B-0EE6-44BF-86AD-D0FAA077C88F}"/>
    <cellStyle name="Total 6 2 5 2 3" xfId="24980" xr:uid="{1718065F-F835-4921-BFB5-E93E5B31BFD5}"/>
    <cellStyle name="Total 6 2 5 3" xfId="24981" xr:uid="{36D345BB-EC7D-41EB-BE07-339613F72CC2}"/>
    <cellStyle name="Total 6 2 5 3 2" xfId="24982" xr:uid="{25B31C73-B3FA-4E41-AE63-9161F00B6AAC}"/>
    <cellStyle name="Total 6 2 5 3 2 2" xfId="24983" xr:uid="{F7B52F9E-CEA0-4F2B-B5EB-5355C80F1FEF}"/>
    <cellStyle name="Total 6 2 5 3 3" xfId="24984" xr:uid="{A2552D42-C409-4A67-9F91-6EBAAAE5A413}"/>
    <cellStyle name="Total 6 2 5 4" xfId="24985" xr:uid="{3987BCFD-F9AE-4CF6-B373-826B7D1AF4B2}"/>
    <cellStyle name="Total 6 2 6" xfId="24986" xr:uid="{A8603FBC-3A70-4E42-8700-3C78387F993B}"/>
    <cellStyle name="Total 6 2 6 2" xfId="24987" xr:uid="{8BA96E1C-1D82-47C6-9208-F9E63B63BE31}"/>
    <cellStyle name="Total 6 2 6 2 2" xfId="24988" xr:uid="{864D5543-6A0D-4FB0-BC91-E70270A44D14}"/>
    <cellStyle name="Total 6 2 6 3" xfId="24989" xr:uid="{78940B50-91D9-49D5-97FC-DB4A20DD4EBE}"/>
    <cellStyle name="Total 6 2 7" xfId="24990" xr:uid="{ABFAD209-3C10-4830-8AB3-953D8423FCAB}"/>
    <cellStyle name="Total 6 2 7 2" xfId="24991" xr:uid="{30B60563-D8AA-436D-945E-B3A4BF28524A}"/>
    <cellStyle name="Total 6 2 7 2 2" xfId="24992" xr:uid="{6746C599-E200-4019-977B-D29CFCC73EDA}"/>
    <cellStyle name="Total 6 2 7 3" xfId="24993" xr:uid="{2C464F2D-2712-4A04-8173-09994B426C14}"/>
    <cellStyle name="Total 6 2 8" xfId="24994" xr:uid="{F176E1E2-8D77-40EA-84CE-4C3E9E4AB3FB}"/>
    <cellStyle name="Total 6 3" xfId="24995" xr:uid="{AC4E4753-4256-4F05-8DB7-85C2EFE1C533}"/>
    <cellStyle name="Total 6 3 2" xfId="24996" xr:uid="{7B0592FD-7021-4623-8555-33D4E4561A1E}"/>
    <cellStyle name="Total 6 3 2 2" xfId="24997" xr:uid="{2921FC6C-0133-40E1-8149-C4848C83666E}"/>
    <cellStyle name="Total 6 3 2 2 2" xfId="24998" xr:uid="{E93E6D93-159D-434D-B1D6-8D0457C4D9DC}"/>
    <cellStyle name="Total 6 3 2 2 2 2" xfId="24999" xr:uid="{1B7B2BC7-7056-4688-89C0-970E65FA3A6F}"/>
    <cellStyle name="Total 6 3 2 2 2 2 2" xfId="25000" xr:uid="{2B849CD5-8D9E-4A6D-8CF7-BCA200BB4E19}"/>
    <cellStyle name="Total 6 3 2 2 2 2 2 2" xfId="25001" xr:uid="{3AF75A6F-5A4D-429E-B01E-5950B893B31C}"/>
    <cellStyle name="Total 6 3 2 2 2 2 3" xfId="25002" xr:uid="{7BD11A0B-2268-47FC-89AD-36F2128070ED}"/>
    <cellStyle name="Total 6 3 2 2 2 3" xfId="25003" xr:uid="{049B758A-1848-4759-A5B4-5075B3225F4D}"/>
    <cellStyle name="Total 6 3 2 2 2 3 2" xfId="25004" xr:uid="{056FCB1E-179B-4DDB-AF80-E5E606ABAB92}"/>
    <cellStyle name="Total 6 3 2 2 2 3 2 2" xfId="25005" xr:uid="{A55144DD-7530-4425-B97B-A619A2352B57}"/>
    <cellStyle name="Total 6 3 2 2 2 3 3" xfId="25006" xr:uid="{459E3E33-518B-40C7-829E-B84E155C7AB2}"/>
    <cellStyle name="Total 6 3 2 2 2 4" xfId="25007" xr:uid="{A36AFF2E-4D2E-4B49-824A-6DD79E58CCD6}"/>
    <cellStyle name="Total 6 3 2 2 3" xfId="25008" xr:uid="{A59F31B5-44AC-4A3F-92AD-590DCEDAC7C1}"/>
    <cellStyle name="Total 6 3 2 2 3 2" xfId="25009" xr:uid="{E668FAE3-D634-457D-99DD-06851DE43E57}"/>
    <cellStyle name="Total 6 3 2 2 3 2 2" xfId="25010" xr:uid="{0B15A094-9505-45C1-9B86-34CBD0A4A39F}"/>
    <cellStyle name="Total 6 3 2 2 3 3" xfId="25011" xr:uid="{93B6432E-5C03-42E0-875E-8CEA7530DBEA}"/>
    <cellStyle name="Total 6 3 2 2 4" xfId="25012" xr:uid="{F0EBE484-7AA4-4645-8233-B80AF5ADB0B7}"/>
    <cellStyle name="Total 6 3 2 2 4 2" xfId="25013" xr:uid="{C2F84E86-56D7-41B7-BDAF-5DDEABEC4DDA}"/>
    <cellStyle name="Total 6 3 2 2 4 2 2" xfId="25014" xr:uid="{A06F4BD2-EC8E-4305-8ECE-38E2A10581A6}"/>
    <cellStyle name="Total 6 3 2 2 4 3" xfId="25015" xr:uid="{3F519CED-A9BB-441A-8671-9EAE10FEE9F0}"/>
    <cellStyle name="Total 6 3 2 2 5" xfId="25016" xr:uid="{90001084-786A-4DC4-B997-F09EA3616DA8}"/>
    <cellStyle name="Total 6 3 2 3" xfId="25017" xr:uid="{788CF56C-2682-4726-9D7C-AA8039528970}"/>
    <cellStyle name="Total 6 3 2 3 2" xfId="25018" xr:uid="{1D995CB7-A2B3-4989-939E-75CC97BD3208}"/>
    <cellStyle name="Total 6 3 2 3 2 2" xfId="25019" xr:uid="{03979B9C-A1F7-4842-8F06-20392EF47777}"/>
    <cellStyle name="Total 6 3 2 3 2 2 2" xfId="25020" xr:uid="{0F873809-87AD-4E28-8180-95FF49745AF8}"/>
    <cellStyle name="Total 6 3 2 3 2 3" xfId="25021" xr:uid="{AB489A0F-FDF4-4E05-9B04-01BD635CD63B}"/>
    <cellStyle name="Total 6 3 2 3 3" xfId="25022" xr:uid="{CF555B6F-2C4B-4307-8ED2-F88720AFC9A7}"/>
    <cellStyle name="Total 6 3 2 3 3 2" xfId="25023" xr:uid="{8F89C5FE-34C0-44BE-A703-C45915AAA252}"/>
    <cellStyle name="Total 6 3 2 3 3 2 2" xfId="25024" xr:uid="{9B6DAE7D-59FA-4029-8072-338DA9D29975}"/>
    <cellStyle name="Total 6 3 2 3 3 3" xfId="25025" xr:uid="{46BEB58E-B768-4A54-ABA5-800B4ACFC067}"/>
    <cellStyle name="Total 6 3 2 3 4" xfId="25026" xr:uid="{E02DFC77-0904-4D2E-B2C9-F66CE5C5F33B}"/>
    <cellStyle name="Total 6 3 2 4" xfId="25027" xr:uid="{4209B8CF-08DB-491B-AC3E-105B73D6009B}"/>
    <cellStyle name="Total 6 3 2 4 2" xfId="25028" xr:uid="{F24276C9-DAD8-436B-82ED-852175E2225B}"/>
    <cellStyle name="Total 6 3 2 4 2 2" xfId="25029" xr:uid="{3B03B65C-8CEF-41C2-BDCD-5ED068385ECB}"/>
    <cellStyle name="Total 6 3 2 4 3" xfId="25030" xr:uid="{5D4CB97F-37DF-4092-BC0C-2911CB7128D3}"/>
    <cellStyle name="Total 6 3 2 5" xfId="25031" xr:uid="{3CDABFC2-D8F1-4C88-BD29-0FD32EF98BEF}"/>
    <cellStyle name="Total 6 3 2 5 2" xfId="25032" xr:uid="{BC3C9547-9B64-40A3-AA51-7B00602D0B46}"/>
    <cellStyle name="Total 6 3 2 5 2 2" xfId="25033" xr:uid="{6F061EDD-E50F-44B4-880F-7D7A79C9D1EE}"/>
    <cellStyle name="Total 6 3 2 5 3" xfId="25034" xr:uid="{A555EA02-EF54-4A37-94DE-D22A105A7294}"/>
    <cellStyle name="Total 6 3 2 6" xfId="25035" xr:uid="{9E0952F0-0A5F-43F5-94EE-B212E5A57265}"/>
    <cellStyle name="Total 6 3 3" xfId="25036" xr:uid="{6738E04B-013A-47ED-ABB3-52799102D8BE}"/>
    <cellStyle name="Total 6 3 3 2" xfId="25037" xr:uid="{837E4D4B-4855-4C40-AAF5-1A639F507B31}"/>
    <cellStyle name="Total 6 3 3 2 2" xfId="25038" xr:uid="{7313C03A-10B5-4F31-89D6-AE038D1DBE7F}"/>
    <cellStyle name="Total 6 3 3 2 2 2" xfId="25039" xr:uid="{0C05F75F-01FA-405C-8FD3-568E5C9528C7}"/>
    <cellStyle name="Total 6 3 3 2 2 2 2" xfId="25040" xr:uid="{501324D9-7FB2-4DAB-992D-FE8102C7B823}"/>
    <cellStyle name="Total 6 3 3 2 2 3" xfId="25041" xr:uid="{5B94CCC1-ABFE-4127-B28D-AE719F1275BD}"/>
    <cellStyle name="Total 6 3 3 2 3" xfId="25042" xr:uid="{0F707A77-A991-4002-B3E1-2BF1076AE8E1}"/>
    <cellStyle name="Total 6 3 3 2 3 2" xfId="25043" xr:uid="{2F4EF5FA-C419-4623-95EA-03CF1ED65C2C}"/>
    <cellStyle name="Total 6 3 3 2 3 2 2" xfId="25044" xr:uid="{EA6055F5-60BF-4FEE-810D-0BA3577B75F4}"/>
    <cellStyle name="Total 6 3 3 2 3 3" xfId="25045" xr:uid="{0F2C6296-9575-4B22-B8FB-5E3DF1F51A6A}"/>
    <cellStyle name="Total 6 3 3 2 4" xfId="25046" xr:uid="{1C846E77-40B6-46BC-AEE4-69594CF4F6B6}"/>
    <cellStyle name="Total 6 3 3 3" xfId="25047" xr:uid="{092C45A3-82B7-485A-88CB-B72E68C554FF}"/>
    <cellStyle name="Total 6 3 3 3 2" xfId="25048" xr:uid="{725D8F26-F797-411A-B6F2-68A03866837F}"/>
    <cellStyle name="Total 6 3 3 3 2 2" xfId="25049" xr:uid="{F4F9C3E4-3E2C-4E73-8AAD-1CCB3AB2C4B3}"/>
    <cellStyle name="Total 6 3 3 3 3" xfId="25050" xr:uid="{5DC0382C-F584-40F3-BCDD-CF3905082DEE}"/>
    <cellStyle name="Total 6 3 3 4" xfId="25051" xr:uid="{5DB1E040-FAD2-4AFE-B1E9-5046CC52F654}"/>
    <cellStyle name="Total 6 3 3 4 2" xfId="25052" xr:uid="{67C8FC46-F395-437C-AA67-3476B9B1C090}"/>
    <cellStyle name="Total 6 3 3 4 2 2" xfId="25053" xr:uid="{EDC2D9BD-41DC-49A3-B97A-91B447E6F0BB}"/>
    <cellStyle name="Total 6 3 3 4 3" xfId="25054" xr:uid="{4E3BD1DA-3B38-477E-82F5-9AAE4D35E3FE}"/>
    <cellStyle name="Total 6 3 3 5" xfId="25055" xr:uid="{68620DC3-DB7C-4B5B-AF98-E6BAF3E5EA54}"/>
    <cellStyle name="Total 6 3 4" xfId="25056" xr:uid="{3DCCDF14-847A-4ED4-B2FB-1046C544C17B}"/>
    <cellStyle name="Total 6 3 4 2" xfId="25057" xr:uid="{BD139AF0-4E48-49F3-A7B5-6E74C4AD8B09}"/>
    <cellStyle name="Total 6 3 4 2 2" xfId="25058" xr:uid="{8CC0B5A8-A2AF-492E-B1E3-5AC16953A4C0}"/>
    <cellStyle name="Total 6 3 4 2 2 2" xfId="25059" xr:uid="{E96BD95D-116A-48C4-98C8-AD33361101EE}"/>
    <cellStyle name="Total 6 3 4 2 3" xfId="25060" xr:uid="{C5205613-7DA8-45B5-817B-06847D5D32FC}"/>
    <cellStyle name="Total 6 3 4 3" xfId="25061" xr:uid="{50EDFC31-A69A-4264-9730-81CB3D29BC14}"/>
    <cellStyle name="Total 6 3 4 3 2" xfId="25062" xr:uid="{CC5A77E5-8C79-41F5-A08C-B4BAEDCC9148}"/>
    <cellStyle name="Total 6 3 4 3 2 2" xfId="25063" xr:uid="{90FAAE6B-0B65-49DF-B4D5-A2CA2E87DAC7}"/>
    <cellStyle name="Total 6 3 4 3 3" xfId="25064" xr:uid="{BAC82150-DD65-45AE-B523-F34588DF6FD7}"/>
    <cellStyle name="Total 6 3 4 4" xfId="25065" xr:uid="{5C134958-E9AD-492E-81D2-4929FE0DF510}"/>
    <cellStyle name="Total 6 3 5" xfId="25066" xr:uid="{996B67FF-4F1F-4AA6-8BDF-B16018FB1FFB}"/>
    <cellStyle name="Total 6 3 5 2" xfId="25067" xr:uid="{B1BBF90F-3D4C-42AC-9DD4-5C89411A40CD}"/>
    <cellStyle name="Total 6 3 5 2 2" xfId="25068" xr:uid="{82D28B01-29DD-4D55-AE38-FDA69C53D914}"/>
    <cellStyle name="Total 6 3 5 3" xfId="25069" xr:uid="{0A6A66FA-94A8-4A47-8E4B-CB4D3B8C93B4}"/>
    <cellStyle name="Total 6 3 6" xfId="25070" xr:uid="{0F3C1777-FF14-4EAE-BFCF-6A4A46365324}"/>
    <cellStyle name="Total 6 3 6 2" xfId="25071" xr:uid="{E098621E-6ABA-4408-A44F-86FF97B88617}"/>
    <cellStyle name="Total 6 3 6 2 2" xfId="25072" xr:uid="{738225DA-6A69-465A-945A-2B37101D8405}"/>
    <cellStyle name="Total 6 3 6 3" xfId="25073" xr:uid="{7F336B38-0091-4C82-A3F9-383AA66A71FB}"/>
    <cellStyle name="Total 6 3 7" xfId="25074" xr:uid="{4A03C7AF-F497-4122-8A9A-AB656083DDB7}"/>
    <cellStyle name="Total 6 4" xfId="25075" xr:uid="{A38ADCC2-1D81-41E9-802E-2CB54F350F2D}"/>
    <cellStyle name="Total 6 4 2" xfId="25076" xr:uid="{CEEBA181-B1BC-428D-9B52-FC3BD0FDF0D9}"/>
    <cellStyle name="Total 6 4 2 2" xfId="25077" xr:uid="{6A42BD8F-1198-4EA6-B1B5-B615533B3C9E}"/>
    <cellStyle name="Total 6 4 2 2 2" xfId="25078" xr:uid="{1611057D-5C0A-4C00-898B-E4FD789D6715}"/>
    <cellStyle name="Total 6 4 2 2 2 2" xfId="25079" xr:uid="{D8D855F9-3C45-4F28-9AFB-841AC9474B57}"/>
    <cellStyle name="Total 6 4 2 2 2 2 2" xfId="25080" xr:uid="{1D0B42AB-7342-4E57-AD6D-718747BC769F}"/>
    <cellStyle name="Total 6 4 2 2 2 3" xfId="25081" xr:uid="{F6C68FE8-8DBD-4EED-A9F8-FBD3D9A9200E}"/>
    <cellStyle name="Total 6 4 2 2 3" xfId="25082" xr:uid="{602685C2-8B75-430B-8A05-EE3C69C0C146}"/>
    <cellStyle name="Total 6 4 2 2 3 2" xfId="25083" xr:uid="{E523E3EC-6E1D-491F-B00F-FA54C77C76E0}"/>
    <cellStyle name="Total 6 4 2 2 3 2 2" xfId="25084" xr:uid="{32572335-E0D9-4058-8325-E808E57E8531}"/>
    <cellStyle name="Total 6 4 2 2 3 3" xfId="25085" xr:uid="{3AE22ECE-9007-4D8C-90BD-AA0E3B295715}"/>
    <cellStyle name="Total 6 4 2 2 4" xfId="25086" xr:uid="{FC9E6DE2-6A90-41E1-9FDE-EE349DA943E0}"/>
    <cellStyle name="Total 6 4 2 3" xfId="25087" xr:uid="{72D1E56C-D270-446E-8CD9-F13FDF87D83F}"/>
    <cellStyle name="Total 6 4 2 3 2" xfId="25088" xr:uid="{B133380E-C72A-45F1-85FB-CCCCB8FF3BB9}"/>
    <cellStyle name="Total 6 4 2 3 2 2" xfId="25089" xr:uid="{68CECBAA-0207-449C-ADDC-C2A86B2EBAC4}"/>
    <cellStyle name="Total 6 4 2 3 3" xfId="25090" xr:uid="{15249FA4-4BBA-49A5-AACE-36E45AA319DD}"/>
    <cellStyle name="Total 6 4 2 4" xfId="25091" xr:uid="{CE4BB498-D11E-48F3-9706-C2432242D2DC}"/>
    <cellStyle name="Total 6 4 2 4 2" xfId="25092" xr:uid="{8C02644D-B57E-4422-AC23-6A0F79274779}"/>
    <cellStyle name="Total 6 4 2 4 2 2" xfId="25093" xr:uid="{177BA757-45C1-40CA-BB5E-BC4AA19B3785}"/>
    <cellStyle name="Total 6 4 2 4 3" xfId="25094" xr:uid="{5B06B604-0CFE-4078-8A3D-D270C80DDA75}"/>
    <cellStyle name="Total 6 4 2 5" xfId="25095" xr:uid="{9E045782-C2D4-4125-9186-2720214E065B}"/>
    <cellStyle name="Total 6 4 3" xfId="25096" xr:uid="{0DF13442-2FBF-4A66-8608-571F1CED4105}"/>
    <cellStyle name="Total 6 4 3 2" xfId="25097" xr:uid="{EB34E91F-BDF9-4EFF-94DA-E10871939AFA}"/>
    <cellStyle name="Total 6 4 3 2 2" xfId="25098" xr:uid="{3ACCCB28-D0E6-478E-BDD2-8A99A2AC8E59}"/>
    <cellStyle name="Total 6 4 3 2 2 2" xfId="25099" xr:uid="{9E549AD2-6E5E-4625-9DB6-8C1C584EA35F}"/>
    <cellStyle name="Total 6 4 3 2 3" xfId="25100" xr:uid="{577DA74C-A289-46B9-8B08-CEED96D4196A}"/>
    <cellStyle name="Total 6 4 3 3" xfId="25101" xr:uid="{3870A01F-FFFA-4212-B9EC-A6253C2C8F99}"/>
    <cellStyle name="Total 6 4 3 3 2" xfId="25102" xr:uid="{3155C1B2-E4D4-4653-AA77-E667EE4A62F8}"/>
    <cellStyle name="Total 6 4 3 3 2 2" xfId="25103" xr:uid="{CA2D368B-2AD4-4DAB-AA67-8A4FA1FCFB5B}"/>
    <cellStyle name="Total 6 4 3 3 3" xfId="25104" xr:uid="{B231EDE8-C26C-48E4-AB83-5196A7D38264}"/>
    <cellStyle name="Total 6 4 3 4" xfId="25105" xr:uid="{3B76E253-73FB-4B1D-A0B5-34597C8A1242}"/>
    <cellStyle name="Total 6 4 4" xfId="25106" xr:uid="{14AD1B7F-C7A5-4D48-8824-DDB1EBE4C69F}"/>
    <cellStyle name="Total 6 4 4 2" xfId="25107" xr:uid="{58AE88C4-5E25-4FB5-81FF-668103ABFA3C}"/>
    <cellStyle name="Total 6 4 4 2 2" xfId="25108" xr:uid="{48F210C3-EA4B-4CA4-91DC-D64D02EE8E36}"/>
    <cellStyle name="Total 6 4 4 3" xfId="25109" xr:uid="{646D3B58-151B-45AA-8DC8-F97894B6CDED}"/>
    <cellStyle name="Total 6 4 5" xfId="25110" xr:uid="{72B02C17-D026-4D8A-9918-3C6FD5629450}"/>
    <cellStyle name="Total 6 4 5 2" xfId="25111" xr:uid="{79F9165A-F01A-46CF-97DB-2314563481BF}"/>
    <cellStyle name="Total 6 4 5 2 2" xfId="25112" xr:uid="{325818E8-BE59-498D-893D-A5397EED9B04}"/>
    <cellStyle name="Total 6 4 5 3" xfId="25113" xr:uid="{B2D91E4A-BD2C-4DE5-B3F3-B5FB81986966}"/>
    <cellStyle name="Total 6 4 6" xfId="25114" xr:uid="{03375E1C-28AF-49AA-B04E-D1C65B21EED8}"/>
    <cellStyle name="Total 6 5" xfId="25115" xr:uid="{25154D84-229A-4D2B-9B99-467A33E6A0C0}"/>
    <cellStyle name="Total 6 5 2" xfId="25116" xr:uid="{F4362470-A41D-4F20-ABCB-83EE5583B7B3}"/>
    <cellStyle name="Total 6 5 2 2" xfId="25117" xr:uid="{9338CFCE-1898-41B8-AA49-ABEBD123952F}"/>
    <cellStyle name="Total 6 5 2 2 2" xfId="25118" xr:uid="{B49A7A33-BD83-4380-BC8A-1D78ABB00F8F}"/>
    <cellStyle name="Total 6 5 2 2 2 2" xfId="25119" xr:uid="{E8246BC0-B303-47BB-A02B-B6C25AF7830F}"/>
    <cellStyle name="Total 6 5 2 2 3" xfId="25120" xr:uid="{0905486E-C46E-4A13-9AAC-58ABAEB74F37}"/>
    <cellStyle name="Total 6 5 2 3" xfId="25121" xr:uid="{1665D870-9492-4565-8651-4EB0EDED12F2}"/>
    <cellStyle name="Total 6 5 2 3 2" xfId="25122" xr:uid="{AE95D1C1-9AF0-4257-87CA-85FF6061EA3E}"/>
    <cellStyle name="Total 6 5 2 3 2 2" xfId="25123" xr:uid="{FAF91ABB-2B5B-485D-8D3F-FDB459F76559}"/>
    <cellStyle name="Total 6 5 2 3 3" xfId="25124" xr:uid="{A087CBA8-7D87-48EC-98E8-AAC4AB24ADA2}"/>
    <cellStyle name="Total 6 5 2 4" xfId="25125" xr:uid="{FD97E4CD-9FE1-4EBE-A55F-963F6D327383}"/>
    <cellStyle name="Total 6 5 3" xfId="25126" xr:uid="{53475EA7-2750-4C4A-A102-A9EC766D5FB9}"/>
    <cellStyle name="Total 6 5 3 2" xfId="25127" xr:uid="{73A952DC-1F1C-4A9D-8800-D96592737F2B}"/>
    <cellStyle name="Total 6 5 3 2 2" xfId="25128" xr:uid="{5D986F6D-A5EF-473D-BD09-DAF2BE910764}"/>
    <cellStyle name="Total 6 5 3 3" xfId="25129" xr:uid="{336790D0-DC93-4BE7-84F1-3E36D3205A80}"/>
    <cellStyle name="Total 6 5 4" xfId="25130" xr:uid="{A1CA6E56-9419-4967-8C7C-31E55EBE66B6}"/>
    <cellStyle name="Total 6 5 4 2" xfId="25131" xr:uid="{6E0B2348-1093-45FF-A91E-2077A2820A2A}"/>
    <cellStyle name="Total 6 5 4 2 2" xfId="25132" xr:uid="{11C23A24-DC63-4EAB-92C7-60784DBC3CDF}"/>
    <cellStyle name="Total 6 5 4 3" xfId="25133" xr:uid="{CF814A96-8A19-425A-834D-17A83F7A4009}"/>
    <cellStyle name="Total 6 5 5" xfId="25134" xr:uid="{5D562683-FEF9-43B8-AD49-D02FBD1A942B}"/>
    <cellStyle name="Total 6 6" xfId="25135" xr:uid="{69134A19-9E40-4C2B-96F5-8330F50DB018}"/>
    <cellStyle name="Total 6 6 2" xfId="25136" xr:uid="{241AA29A-6741-49A3-9E31-4887341BB6D8}"/>
    <cellStyle name="Total 6 6 2 2" xfId="25137" xr:uid="{656CEDC7-AD96-4DEA-8891-CFEC404A71E8}"/>
    <cellStyle name="Total 6 6 2 2 2" xfId="25138" xr:uid="{C81838D4-80AF-459A-9491-00487FEDBF07}"/>
    <cellStyle name="Total 6 6 2 3" xfId="25139" xr:uid="{DE07D50F-726B-4EE0-A884-673A8F243A6F}"/>
    <cellStyle name="Total 6 6 3" xfId="25140" xr:uid="{CE0881FE-748D-4BA0-8775-D06C3FF0C15C}"/>
    <cellStyle name="Total 6 6 3 2" xfId="25141" xr:uid="{CA3C939C-8BBB-4CC2-97AF-C74BA2C4B9EA}"/>
    <cellStyle name="Total 6 6 3 2 2" xfId="25142" xr:uid="{6518A051-0E55-4DF0-988F-49B3066FC440}"/>
    <cellStyle name="Total 6 6 3 3" xfId="25143" xr:uid="{C723F4BB-57F4-40B9-BA9D-C26E8447D86B}"/>
    <cellStyle name="Total 6 6 4" xfId="25144" xr:uid="{8533C002-3E80-4C87-A2AE-17CBEB3E9ED7}"/>
    <cellStyle name="Total 6 7" xfId="25145" xr:uid="{6473D329-73DD-4E06-B115-07C718E838C5}"/>
    <cellStyle name="Total 6 7 2" xfId="25146" xr:uid="{C73A6975-08E8-4446-9211-91BD1C4BD8F3}"/>
    <cellStyle name="Total 6 7 2 2" xfId="25147" xr:uid="{87F7E09D-7DB8-44D8-8E9C-1F910FC198F0}"/>
    <cellStyle name="Total 6 7 3" xfId="25148" xr:uid="{970DDCD4-0B85-4A62-A229-EB3EB7D0DD00}"/>
    <cellStyle name="Total 6 8" xfId="25149" xr:uid="{B16356B5-CEAB-40A5-AC46-F28A8D784869}"/>
    <cellStyle name="Total 6 8 2" xfId="25150" xr:uid="{F40FEA2B-BA7B-4228-839B-0CFF6879BC47}"/>
    <cellStyle name="Total 6 8 2 2" xfId="25151" xr:uid="{AA0B5F08-BE52-4635-8B8E-D3E0B6D01EAA}"/>
    <cellStyle name="Total 6 8 3" xfId="25152" xr:uid="{9E3BD4B9-6551-40A6-9877-D2B925CD442A}"/>
    <cellStyle name="Total 6 9" xfId="25153" xr:uid="{DABE599A-901D-408D-B0F3-57549FDA1E54}"/>
    <cellStyle name="Total 7" xfId="25154" xr:uid="{59544A36-5213-42F3-B393-1F3AC3953C66}"/>
    <cellStyle name="Total 7 2" xfId="25155" xr:uid="{417582DE-1416-41A5-BBEF-33CEC728ACE4}"/>
    <cellStyle name="Total 7 2 2" xfId="25156" xr:uid="{8DFFC509-81CD-4598-8523-4A2D26F2E2BA}"/>
    <cellStyle name="Total 7 2 2 2" xfId="25157" xr:uid="{3175DEE1-94D3-45A5-8356-BBF6FF3A476D}"/>
    <cellStyle name="Total 7 2 2 2 2" xfId="25158" xr:uid="{EB5367CE-A71E-4404-B682-10E2B910B7E9}"/>
    <cellStyle name="Total 7 2 2 2 2 2" xfId="25159" xr:uid="{3D6FA2C8-6CD0-4D00-9A97-4CAE86903E29}"/>
    <cellStyle name="Total 7 2 2 2 2 2 2" xfId="25160" xr:uid="{1EA73356-F4C7-4A3B-B688-1C002D2FF411}"/>
    <cellStyle name="Total 7 2 2 2 2 2 2 2" xfId="25161" xr:uid="{14EEE62D-0ACE-4DFC-AF55-94104376052B}"/>
    <cellStyle name="Total 7 2 2 2 2 2 2 2 2" xfId="25162" xr:uid="{9E683FC6-021E-4668-88E8-40D0DF3C6C8A}"/>
    <cellStyle name="Total 7 2 2 2 2 2 2 3" xfId="25163" xr:uid="{3FE0526D-8ED3-430B-A34C-32DEB08B8E94}"/>
    <cellStyle name="Total 7 2 2 2 2 2 3" xfId="25164" xr:uid="{9D6273A5-7D14-4BFC-AA43-16FFFDE54543}"/>
    <cellStyle name="Total 7 2 2 2 2 2 3 2" xfId="25165" xr:uid="{0FFCC5BB-E679-41C8-A765-83CDF773FB0D}"/>
    <cellStyle name="Total 7 2 2 2 2 2 3 2 2" xfId="25166" xr:uid="{A28D8FC4-14AF-4C07-8583-07444FF06C56}"/>
    <cellStyle name="Total 7 2 2 2 2 2 3 3" xfId="25167" xr:uid="{1C5122B0-06B8-41CD-8A32-1155C3D87C91}"/>
    <cellStyle name="Total 7 2 2 2 2 2 4" xfId="25168" xr:uid="{2EB26C92-BE3E-4275-B8C7-B08D7F447AF0}"/>
    <cellStyle name="Total 7 2 2 2 2 3" xfId="25169" xr:uid="{88F39CC4-0ACB-4C52-AEC2-ACBD337EA297}"/>
    <cellStyle name="Total 7 2 2 2 2 3 2" xfId="25170" xr:uid="{18A5DBAE-973A-4935-9784-BCF5215C5557}"/>
    <cellStyle name="Total 7 2 2 2 2 3 2 2" xfId="25171" xr:uid="{4A8D0ECC-F5D2-4324-87E8-566A2B404DDE}"/>
    <cellStyle name="Total 7 2 2 2 2 3 3" xfId="25172" xr:uid="{99748105-A9B6-4B14-BE98-80995055710A}"/>
    <cellStyle name="Total 7 2 2 2 2 4" xfId="25173" xr:uid="{C24E3567-095B-4039-AF71-279D6E19EABE}"/>
    <cellStyle name="Total 7 2 2 2 2 4 2" xfId="25174" xr:uid="{7DEE75A5-1352-4CF8-A226-5C9AADDDBD0C}"/>
    <cellStyle name="Total 7 2 2 2 2 4 2 2" xfId="25175" xr:uid="{B5EF8850-98A0-4304-987B-804AFE2F3B8F}"/>
    <cellStyle name="Total 7 2 2 2 2 4 3" xfId="25176" xr:uid="{841B5F4B-3517-4769-B752-1AAE5E9FA70F}"/>
    <cellStyle name="Total 7 2 2 2 2 5" xfId="25177" xr:uid="{F0AAB2DA-5DCC-40C8-B414-F64D4E292914}"/>
    <cellStyle name="Total 7 2 2 2 3" xfId="25178" xr:uid="{0D6F0F6C-B8A8-4EE6-B884-54EFD52396E2}"/>
    <cellStyle name="Total 7 2 2 2 3 2" xfId="25179" xr:uid="{4CE8175D-606C-4B72-BC28-C54A77505E63}"/>
    <cellStyle name="Total 7 2 2 2 3 2 2" xfId="25180" xr:uid="{18236E78-1786-4D9D-97DE-E2CF2DD850F9}"/>
    <cellStyle name="Total 7 2 2 2 3 2 2 2" xfId="25181" xr:uid="{4BC5B1DA-9A1B-4B77-B580-44ECE6401FAE}"/>
    <cellStyle name="Total 7 2 2 2 3 2 3" xfId="25182" xr:uid="{EFA1E76B-0D68-409C-ADA2-837CC13231F1}"/>
    <cellStyle name="Total 7 2 2 2 3 3" xfId="25183" xr:uid="{593C7F1F-E7CE-49BC-A688-2FFA361E403A}"/>
    <cellStyle name="Total 7 2 2 2 3 3 2" xfId="25184" xr:uid="{D6D3C2AB-FB61-4E48-BD02-88C20DA686B2}"/>
    <cellStyle name="Total 7 2 2 2 3 3 2 2" xfId="25185" xr:uid="{2D28A42D-4887-46E9-8787-CFEF0618D073}"/>
    <cellStyle name="Total 7 2 2 2 3 3 3" xfId="25186" xr:uid="{468885CA-09B0-477C-94D9-BA4A6FE4587B}"/>
    <cellStyle name="Total 7 2 2 2 3 4" xfId="25187" xr:uid="{F2CED5B7-7BBB-4FFD-BFAE-43975AF07D3E}"/>
    <cellStyle name="Total 7 2 2 2 4" xfId="25188" xr:uid="{6D9B7F39-42D2-4BB7-91AA-89BD8B3578D0}"/>
    <cellStyle name="Total 7 2 2 2 4 2" xfId="25189" xr:uid="{D627A0BA-F764-441B-B352-70F07DB540D1}"/>
    <cellStyle name="Total 7 2 2 2 4 2 2" xfId="25190" xr:uid="{2AE3D9FA-5797-4020-A239-10B2403B61FE}"/>
    <cellStyle name="Total 7 2 2 2 4 3" xfId="25191" xr:uid="{A752AA9A-6652-4FB1-A3ED-43492C06F598}"/>
    <cellStyle name="Total 7 2 2 2 5" xfId="25192" xr:uid="{48111F90-4FC4-40D8-90EB-9B27E9FA079E}"/>
    <cellStyle name="Total 7 2 2 2 5 2" xfId="25193" xr:uid="{BDE8BB19-E9AA-4A32-89F9-8E9F8B09543D}"/>
    <cellStyle name="Total 7 2 2 2 5 2 2" xfId="25194" xr:uid="{AA55BA41-6BDD-45CE-9A17-AD8D849195C2}"/>
    <cellStyle name="Total 7 2 2 2 5 3" xfId="25195" xr:uid="{D1611F02-12CD-49AA-BEC3-75611F704E24}"/>
    <cellStyle name="Total 7 2 2 2 6" xfId="25196" xr:uid="{CF1FDCFA-48BF-4AE1-86BB-6C96ABC286FF}"/>
    <cellStyle name="Total 7 2 2 3" xfId="25197" xr:uid="{1D50E970-D802-4B91-978D-BC1C1888AE53}"/>
    <cellStyle name="Total 7 2 2 3 2" xfId="25198" xr:uid="{7FD141DC-A70E-4136-93DF-87EE5ABF2B55}"/>
    <cellStyle name="Total 7 2 2 3 2 2" xfId="25199" xr:uid="{1AA0C327-7190-4B1A-B749-5AA3521A90DA}"/>
    <cellStyle name="Total 7 2 2 3 2 2 2" xfId="25200" xr:uid="{AA76986A-8559-4721-B0BD-A8B9280F700B}"/>
    <cellStyle name="Total 7 2 2 3 2 2 2 2" xfId="25201" xr:uid="{E6D48A30-3ED1-4F97-9517-BB5269884056}"/>
    <cellStyle name="Total 7 2 2 3 2 2 3" xfId="25202" xr:uid="{6B63441D-D013-4653-84BB-B5CA9EDE639D}"/>
    <cellStyle name="Total 7 2 2 3 2 3" xfId="25203" xr:uid="{00295C03-39BA-441B-A58B-1869671C0B46}"/>
    <cellStyle name="Total 7 2 2 3 2 3 2" xfId="25204" xr:uid="{D6E0A041-FF4E-490A-A030-FEFD1878A6DD}"/>
    <cellStyle name="Total 7 2 2 3 2 3 2 2" xfId="25205" xr:uid="{C674C513-16D5-4B4E-BD8F-D4677ED490FD}"/>
    <cellStyle name="Total 7 2 2 3 2 3 3" xfId="25206" xr:uid="{49D5AC93-DBFD-488C-8562-800C283967C8}"/>
    <cellStyle name="Total 7 2 2 3 2 4" xfId="25207" xr:uid="{E9271864-FE96-4228-90C9-45914BE5E3AA}"/>
    <cellStyle name="Total 7 2 2 3 3" xfId="25208" xr:uid="{D7B21D38-DA3D-4B69-9748-DB32513E76F4}"/>
    <cellStyle name="Total 7 2 2 3 3 2" xfId="25209" xr:uid="{528112D7-AC3D-4E2A-8ADD-C0C3567D2DD5}"/>
    <cellStyle name="Total 7 2 2 3 3 2 2" xfId="25210" xr:uid="{41D8D718-A088-4507-BE96-0C5FAE615648}"/>
    <cellStyle name="Total 7 2 2 3 3 3" xfId="25211" xr:uid="{686DECFC-31C5-4B32-AD54-B062108094DD}"/>
    <cellStyle name="Total 7 2 2 3 4" xfId="25212" xr:uid="{F3F1A5C9-93B0-4643-ADEC-82A8463521C3}"/>
    <cellStyle name="Total 7 2 2 3 4 2" xfId="25213" xr:uid="{78CE65E9-2A1C-4BC1-98A0-E00DD9FDC30B}"/>
    <cellStyle name="Total 7 2 2 3 4 2 2" xfId="25214" xr:uid="{0E7D773D-9C3A-40B2-8C0D-80DE9E9B8075}"/>
    <cellStyle name="Total 7 2 2 3 4 3" xfId="25215" xr:uid="{D8E22951-8E1B-4866-968E-516C9351D172}"/>
    <cellStyle name="Total 7 2 2 3 5" xfId="25216" xr:uid="{EE5F1C9E-1841-4A0C-A1F2-7EF630AE9D03}"/>
    <cellStyle name="Total 7 2 2 4" xfId="25217" xr:uid="{72CEDEAC-7942-467F-8474-66275B9ABCFC}"/>
    <cellStyle name="Total 7 2 2 4 2" xfId="25218" xr:uid="{89B7AAF1-1C87-437E-9BD4-0D70BEE75448}"/>
    <cellStyle name="Total 7 2 2 4 2 2" xfId="25219" xr:uid="{B9048055-B3CF-4A7D-BF12-EC898BCBDC84}"/>
    <cellStyle name="Total 7 2 2 4 2 2 2" xfId="25220" xr:uid="{DCD253CA-D413-4CA9-B322-939AAE530B1A}"/>
    <cellStyle name="Total 7 2 2 4 2 3" xfId="25221" xr:uid="{155655A4-46F7-4396-A3A3-F7E261DA14B2}"/>
    <cellStyle name="Total 7 2 2 4 3" xfId="25222" xr:uid="{4E04F841-D7DF-4946-B0E7-E482E71A36BD}"/>
    <cellStyle name="Total 7 2 2 4 3 2" xfId="25223" xr:uid="{1F6A7FFC-406B-4EBB-B7E5-55F44F1EA8AC}"/>
    <cellStyle name="Total 7 2 2 4 3 2 2" xfId="25224" xr:uid="{F9706352-503E-4D9C-864F-27DE3CD007C7}"/>
    <cellStyle name="Total 7 2 2 4 3 3" xfId="25225" xr:uid="{53C0BD4F-EB5F-4E08-858B-9BABE79331DC}"/>
    <cellStyle name="Total 7 2 2 4 4" xfId="25226" xr:uid="{F740FD59-6A6D-4CE2-A150-A8E6BC6122D6}"/>
    <cellStyle name="Total 7 2 2 5" xfId="25227" xr:uid="{6F1FB228-AB8C-42F1-84C6-FEFEC70C0DEC}"/>
    <cellStyle name="Total 7 2 2 5 2" xfId="25228" xr:uid="{5CF883F2-36F2-46F6-B59B-FF96222EBCFF}"/>
    <cellStyle name="Total 7 2 2 5 2 2" xfId="25229" xr:uid="{BEBF9B84-BF8F-48C3-B30F-0F058D4199B8}"/>
    <cellStyle name="Total 7 2 2 5 3" xfId="25230" xr:uid="{65C95AC4-6D63-4218-BD7C-9E5FB32E755D}"/>
    <cellStyle name="Total 7 2 2 6" xfId="25231" xr:uid="{AAE0ADA6-BBF0-41B6-9080-4AB6B54AFA1A}"/>
    <cellStyle name="Total 7 2 2 6 2" xfId="25232" xr:uid="{9B1F5B30-3F5A-4E2E-93B1-568517A2610A}"/>
    <cellStyle name="Total 7 2 2 6 2 2" xfId="25233" xr:uid="{7A8A70BF-F9FB-4049-8860-165A2021A014}"/>
    <cellStyle name="Total 7 2 2 6 3" xfId="25234" xr:uid="{BCA7B1B1-3C16-43DB-9D43-BDACDE70A5F8}"/>
    <cellStyle name="Total 7 2 2 7" xfId="25235" xr:uid="{9AAC3494-17B2-4B95-AB6C-B35DD5D5944D}"/>
    <cellStyle name="Total 7 2 3" xfId="25236" xr:uid="{62111EF4-6227-46FE-894C-B9EDB041906C}"/>
    <cellStyle name="Total 7 2 3 2" xfId="25237" xr:uid="{B5B96D52-23A0-4CD1-9F4B-9C0F351FE28D}"/>
    <cellStyle name="Total 7 2 3 2 2" xfId="25238" xr:uid="{9A3255F4-8382-41AB-9153-98AC0B6F1780}"/>
    <cellStyle name="Total 7 2 3 2 2 2" xfId="25239" xr:uid="{F781C678-8115-4BEF-B6C5-A93A24CED4DE}"/>
    <cellStyle name="Total 7 2 3 2 2 2 2" xfId="25240" xr:uid="{A6C4461E-DD2F-4ED2-8694-D83F92139802}"/>
    <cellStyle name="Total 7 2 3 2 2 2 2 2" xfId="25241" xr:uid="{81B30F46-740F-4BCD-B10B-FDCF189E8515}"/>
    <cellStyle name="Total 7 2 3 2 2 2 3" xfId="25242" xr:uid="{B1F0A536-21F0-41E6-A935-7FB15F05A1BF}"/>
    <cellStyle name="Total 7 2 3 2 2 3" xfId="25243" xr:uid="{14A1541C-1D40-44DC-A422-17799DB3B4B9}"/>
    <cellStyle name="Total 7 2 3 2 2 3 2" xfId="25244" xr:uid="{85060FB2-1AE0-434C-92A7-861CB38DB97E}"/>
    <cellStyle name="Total 7 2 3 2 2 3 2 2" xfId="25245" xr:uid="{5A457FF1-D296-421F-AD31-E4A8EB0343BB}"/>
    <cellStyle name="Total 7 2 3 2 2 3 3" xfId="25246" xr:uid="{561294DF-4B0F-4E38-8595-C382A4E4C1D8}"/>
    <cellStyle name="Total 7 2 3 2 2 4" xfId="25247" xr:uid="{3B230B48-1546-4143-8827-E7C0329BFE9B}"/>
    <cellStyle name="Total 7 2 3 2 3" xfId="25248" xr:uid="{0DD106BD-AD85-4975-AC75-57667CD9A662}"/>
    <cellStyle name="Total 7 2 3 2 3 2" xfId="25249" xr:uid="{53BB6890-AF9A-480C-870E-DF552FD1B2A9}"/>
    <cellStyle name="Total 7 2 3 2 3 2 2" xfId="25250" xr:uid="{18C28DE4-6813-49EF-982B-64106EC799B4}"/>
    <cellStyle name="Total 7 2 3 2 3 3" xfId="25251" xr:uid="{25AC27D2-0FD4-4F2D-B472-52FC193910FF}"/>
    <cellStyle name="Total 7 2 3 2 4" xfId="25252" xr:uid="{E6C0F23A-392A-4E66-A12B-FFD128C39EAC}"/>
    <cellStyle name="Total 7 2 3 2 4 2" xfId="25253" xr:uid="{D873CD06-ABC8-4933-8892-AA425DD258BD}"/>
    <cellStyle name="Total 7 2 3 2 4 2 2" xfId="25254" xr:uid="{4434CBA0-5796-4DF4-8B61-83FEBFEC3B17}"/>
    <cellStyle name="Total 7 2 3 2 4 3" xfId="25255" xr:uid="{0DECE0A9-8474-4621-AC54-65D04C51A964}"/>
    <cellStyle name="Total 7 2 3 2 5" xfId="25256" xr:uid="{56B53357-22D7-4069-9640-DA8031113B99}"/>
    <cellStyle name="Total 7 2 3 3" xfId="25257" xr:uid="{578ACED4-955A-464D-B729-2CFA6098F795}"/>
    <cellStyle name="Total 7 2 3 3 2" xfId="25258" xr:uid="{16ABF3BC-9833-498F-8804-AA3C159ACF17}"/>
    <cellStyle name="Total 7 2 3 3 2 2" xfId="25259" xr:uid="{0818F42C-5C32-4589-AA22-67204898A1DF}"/>
    <cellStyle name="Total 7 2 3 3 2 2 2" xfId="25260" xr:uid="{8C07B50A-1BBF-4CC5-A228-570700084DFA}"/>
    <cellStyle name="Total 7 2 3 3 2 3" xfId="25261" xr:uid="{8F3A3E43-5925-41E8-9467-0A74F4C35B09}"/>
    <cellStyle name="Total 7 2 3 3 3" xfId="25262" xr:uid="{B0D8FC8C-3B32-45AC-8ADC-F183272A8FCC}"/>
    <cellStyle name="Total 7 2 3 3 3 2" xfId="25263" xr:uid="{938C94C9-4818-46AD-9FC4-1CE3F1177B6F}"/>
    <cellStyle name="Total 7 2 3 3 3 2 2" xfId="25264" xr:uid="{B276C22E-6434-47E3-9DE8-F097773A159D}"/>
    <cellStyle name="Total 7 2 3 3 3 3" xfId="25265" xr:uid="{B0A53718-D2B3-42EF-A157-21FEB1D78449}"/>
    <cellStyle name="Total 7 2 3 3 4" xfId="25266" xr:uid="{DF2409FB-AB13-458E-A757-D58ECB611245}"/>
    <cellStyle name="Total 7 2 3 4" xfId="25267" xr:uid="{35D2413B-8C3C-4FBF-BD0D-BE0D00BA5AB6}"/>
    <cellStyle name="Total 7 2 3 4 2" xfId="25268" xr:uid="{1ABD71FE-E8D3-4CF0-A2E7-400378F0D168}"/>
    <cellStyle name="Total 7 2 3 4 2 2" xfId="25269" xr:uid="{6566B720-A122-4BDA-8491-810ADE338645}"/>
    <cellStyle name="Total 7 2 3 4 3" xfId="25270" xr:uid="{2B6A81F0-EA7A-400A-95B6-BA80ADC73D02}"/>
    <cellStyle name="Total 7 2 3 5" xfId="25271" xr:uid="{0B215272-7244-4522-92A4-F5116D4D851D}"/>
    <cellStyle name="Total 7 2 3 5 2" xfId="25272" xr:uid="{0CF76AC1-B56B-4961-900D-617318EEEC2A}"/>
    <cellStyle name="Total 7 2 3 5 2 2" xfId="25273" xr:uid="{7ECB07E3-2650-4929-8C23-816263F55EF0}"/>
    <cellStyle name="Total 7 2 3 5 3" xfId="25274" xr:uid="{3E899F7C-26E8-46D4-B77F-FA78BE580F17}"/>
    <cellStyle name="Total 7 2 3 6" xfId="25275" xr:uid="{A21BCB56-DFB8-407E-9692-B00C3BF6EAFA}"/>
    <cellStyle name="Total 7 2 4" xfId="25276" xr:uid="{20418504-43AD-4D4C-8C44-0E539585B542}"/>
    <cellStyle name="Total 7 2 4 2" xfId="25277" xr:uid="{993E1BC4-7EDE-401A-91E2-5E8A5B82DA84}"/>
    <cellStyle name="Total 7 2 4 2 2" xfId="25278" xr:uid="{47056C45-277D-4BA0-B480-34FCE34504CD}"/>
    <cellStyle name="Total 7 2 4 2 2 2" xfId="25279" xr:uid="{E7AB050C-2B80-4EAA-B514-846F7489D39A}"/>
    <cellStyle name="Total 7 2 4 2 2 2 2" xfId="25280" xr:uid="{7E66BFBF-2364-4A55-B390-2574FBF20274}"/>
    <cellStyle name="Total 7 2 4 2 2 3" xfId="25281" xr:uid="{ACCAFEB6-96D0-49DC-AA6F-0F6264AB788A}"/>
    <cellStyle name="Total 7 2 4 2 3" xfId="25282" xr:uid="{8554E53C-C2AD-45CD-A6FC-7F346988A9CD}"/>
    <cellStyle name="Total 7 2 4 2 3 2" xfId="25283" xr:uid="{5AA26F00-15AB-434B-A1EC-CBDEFB0AD8E4}"/>
    <cellStyle name="Total 7 2 4 2 3 2 2" xfId="25284" xr:uid="{FD13E8BD-21FC-4196-84F0-282A83CD15D8}"/>
    <cellStyle name="Total 7 2 4 2 3 3" xfId="25285" xr:uid="{6EFE1114-3ED7-4424-A4A5-0F30763ACB8B}"/>
    <cellStyle name="Total 7 2 4 2 4" xfId="25286" xr:uid="{5B338AFC-7866-4941-9B3E-7E4E28EE9D2D}"/>
    <cellStyle name="Total 7 2 4 3" xfId="25287" xr:uid="{3B9283CA-AC60-4440-A4E6-F20538268ECB}"/>
    <cellStyle name="Total 7 2 4 3 2" xfId="25288" xr:uid="{8C303C8E-CAF7-41A5-B2E2-491259D22DB0}"/>
    <cellStyle name="Total 7 2 4 3 2 2" xfId="25289" xr:uid="{C71C7FC7-ED31-4397-95F3-D314E1D57F49}"/>
    <cellStyle name="Total 7 2 4 3 3" xfId="25290" xr:uid="{649A4B19-83CB-4F96-85B6-4348B3849760}"/>
    <cellStyle name="Total 7 2 4 4" xfId="25291" xr:uid="{F999D3BA-FE61-4DE5-BEA5-F35B09B98651}"/>
    <cellStyle name="Total 7 2 4 4 2" xfId="25292" xr:uid="{58CA1CCC-6E20-4ED5-8255-CD141F342EFA}"/>
    <cellStyle name="Total 7 2 4 4 2 2" xfId="25293" xr:uid="{5D5EDD5B-1EAC-4F86-8AE5-510D5A2BC82F}"/>
    <cellStyle name="Total 7 2 4 4 3" xfId="25294" xr:uid="{5371678F-E42C-4A68-B180-73201B2CD7D0}"/>
    <cellStyle name="Total 7 2 4 5" xfId="25295" xr:uid="{0208A9DC-5658-4566-B30D-9F73D2B921D7}"/>
    <cellStyle name="Total 7 2 5" xfId="25296" xr:uid="{ACEE1487-8CE2-4E45-B548-DA8786EAEA6E}"/>
    <cellStyle name="Total 7 2 5 2" xfId="25297" xr:uid="{F20C46C8-7E1D-45A5-B277-DE995E9F4AF4}"/>
    <cellStyle name="Total 7 2 5 2 2" xfId="25298" xr:uid="{67931A60-15B2-4E8C-9977-8798CCFFDCC9}"/>
    <cellStyle name="Total 7 2 5 2 2 2" xfId="25299" xr:uid="{37065E72-BC67-4567-B83C-4B2C24292BB5}"/>
    <cellStyle name="Total 7 2 5 2 3" xfId="25300" xr:uid="{607559CA-3EBE-478D-8DD1-5BA2712C833C}"/>
    <cellStyle name="Total 7 2 5 3" xfId="25301" xr:uid="{B692385D-D0E9-4AAC-A7B3-6A6DEAEFFC94}"/>
    <cellStyle name="Total 7 2 5 3 2" xfId="25302" xr:uid="{3B0FDBC0-A5D5-451C-B0A3-87BF6E9A518D}"/>
    <cellStyle name="Total 7 2 5 3 2 2" xfId="25303" xr:uid="{17274547-13A4-49EB-B2E8-73C034890FAC}"/>
    <cellStyle name="Total 7 2 5 3 3" xfId="25304" xr:uid="{05E9443C-DFE5-4478-870C-EAD2EF1774B6}"/>
    <cellStyle name="Total 7 2 5 4" xfId="25305" xr:uid="{75553319-51D6-44EB-961D-B0F201D65012}"/>
    <cellStyle name="Total 7 2 6" xfId="25306" xr:uid="{E18895F8-5724-4A66-88CA-ED68298BBD6C}"/>
    <cellStyle name="Total 7 2 6 2" xfId="25307" xr:uid="{6D07366A-707B-42AC-B4FB-F2147C78F983}"/>
    <cellStyle name="Total 7 2 6 2 2" xfId="25308" xr:uid="{BDFC7AB6-19CE-47A6-ABAD-A44404BA5980}"/>
    <cellStyle name="Total 7 2 6 3" xfId="25309" xr:uid="{4D6B1C73-B51D-431B-88A2-FB7A095780C9}"/>
    <cellStyle name="Total 7 2 7" xfId="25310" xr:uid="{0377332F-F17A-4803-8B89-164D748EC06A}"/>
    <cellStyle name="Total 7 2 7 2" xfId="25311" xr:uid="{4EC90FAE-F645-43F4-924B-45602F80FBC8}"/>
    <cellStyle name="Total 7 2 7 2 2" xfId="25312" xr:uid="{675CEE86-8FAB-4D46-967D-6E7947F96E3B}"/>
    <cellStyle name="Total 7 2 7 3" xfId="25313" xr:uid="{936FF7F0-504E-42D7-B587-AFA479CB03CD}"/>
    <cellStyle name="Total 7 2 8" xfId="25314" xr:uid="{FA6FDA20-71CF-493F-B5C6-D7E8AD50E214}"/>
    <cellStyle name="Total 7 3" xfId="25315" xr:uid="{892D98F9-458F-4B2D-93B1-B2120C8FD39E}"/>
    <cellStyle name="Total 7 3 2" xfId="25316" xr:uid="{FA943D58-9EB7-433D-B689-9149B4325739}"/>
    <cellStyle name="Total 7 3 2 2" xfId="25317" xr:uid="{440E8E36-A1A3-483A-929D-EABD1FFF6336}"/>
    <cellStyle name="Total 7 3 2 2 2" xfId="25318" xr:uid="{615E6A96-009C-4CC1-865F-D891B82D6038}"/>
    <cellStyle name="Total 7 3 2 2 2 2" xfId="25319" xr:uid="{478216ED-A834-4F56-A7F3-8D4A2A9124CC}"/>
    <cellStyle name="Total 7 3 2 2 2 2 2" xfId="25320" xr:uid="{C0143C63-ADB0-4758-841E-9FF10C8393AB}"/>
    <cellStyle name="Total 7 3 2 2 2 2 2 2" xfId="25321" xr:uid="{118B403C-3F67-4419-B02D-517E420E0F28}"/>
    <cellStyle name="Total 7 3 2 2 2 2 3" xfId="25322" xr:uid="{8338E1F9-7DC6-43E0-8ACD-1550E2067670}"/>
    <cellStyle name="Total 7 3 2 2 2 3" xfId="25323" xr:uid="{C403C9EF-C44F-4D81-9956-C5F26266E081}"/>
    <cellStyle name="Total 7 3 2 2 2 3 2" xfId="25324" xr:uid="{9809BD01-B8DB-43F8-8A31-D500793FB938}"/>
    <cellStyle name="Total 7 3 2 2 2 3 2 2" xfId="25325" xr:uid="{E36B897E-7A40-4AC7-B838-471B2AF15B71}"/>
    <cellStyle name="Total 7 3 2 2 2 3 3" xfId="25326" xr:uid="{BE3064BA-0BB0-4C7A-98E2-BDD6B02186A5}"/>
    <cellStyle name="Total 7 3 2 2 2 4" xfId="25327" xr:uid="{9F9D9DDF-D90E-41CB-974F-D28F336E469D}"/>
    <cellStyle name="Total 7 3 2 2 3" xfId="25328" xr:uid="{F41D42F0-E5D4-4FBC-9009-944E7E17B576}"/>
    <cellStyle name="Total 7 3 2 2 3 2" xfId="25329" xr:uid="{98CE632A-9C54-4908-A7CD-D9255496D82B}"/>
    <cellStyle name="Total 7 3 2 2 3 2 2" xfId="25330" xr:uid="{65F5DF53-F338-4EFE-AF97-A12AD670EF24}"/>
    <cellStyle name="Total 7 3 2 2 3 3" xfId="25331" xr:uid="{770EE7CE-E5F3-4197-8575-DA1CA51C6B23}"/>
    <cellStyle name="Total 7 3 2 2 4" xfId="25332" xr:uid="{E0427C47-3DE5-47B5-9645-53ABF5893D6C}"/>
    <cellStyle name="Total 7 3 2 2 4 2" xfId="25333" xr:uid="{E6CBA8A8-9FE5-49E3-8718-91E397EDE722}"/>
    <cellStyle name="Total 7 3 2 2 4 2 2" xfId="25334" xr:uid="{5CF2DA03-D112-4A68-BE91-CAFD9A56C2AF}"/>
    <cellStyle name="Total 7 3 2 2 4 3" xfId="25335" xr:uid="{9E5AAE1F-A4D6-4F66-A687-BC6E56D1F9F6}"/>
    <cellStyle name="Total 7 3 2 2 5" xfId="25336" xr:uid="{B665FC32-85C3-478A-B615-F9D5636B94F6}"/>
    <cellStyle name="Total 7 3 2 3" xfId="25337" xr:uid="{BF13083B-0656-490E-960F-66F57C33C474}"/>
    <cellStyle name="Total 7 3 2 3 2" xfId="25338" xr:uid="{AD25F920-363D-4432-B2DD-73FD120BB6BB}"/>
    <cellStyle name="Total 7 3 2 3 2 2" xfId="25339" xr:uid="{0CEE2A43-90AD-4BD1-9A5A-0FB6D079ACD2}"/>
    <cellStyle name="Total 7 3 2 3 2 2 2" xfId="25340" xr:uid="{CA3BAEEF-3BE2-4DBA-BC6F-11F3CD5E2189}"/>
    <cellStyle name="Total 7 3 2 3 2 3" xfId="25341" xr:uid="{89F31B48-7CB0-4FC5-A416-1DF4DC12B93C}"/>
    <cellStyle name="Total 7 3 2 3 3" xfId="25342" xr:uid="{D5DBED47-8B9E-405E-BD83-D14647E1C5AC}"/>
    <cellStyle name="Total 7 3 2 3 3 2" xfId="25343" xr:uid="{6F2DA472-08EE-47AA-BB71-81D1529EEF58}"/>
    <cellStyle name="Total 7 3 2 3 3 2 2" xfId="25344" xr:uid="{D22B61CF-47D9-4A83-AA54-840019F05F90}"/>
    <cellStyle name="Total 7 3 2 3 3 3" xfId="25345" xr:uid="{A62CB2EA-5F7D-4947-9B5F-C02E73317005}"/>
    <cellStyle name="Total 7 3 2 3 4" xfId="25346" xr:uid="{A41E5D86-5608-4A2C-81EB-874F1A90CC82}"/>
    <cellStyle name="Total 7 3 2 4" xfId="25347" xr:uid="{B08437E5-15B1-4F56-B27F-A1017A6CA14E}"/>
    <cellStyle name="Total 7 3 2 4 2" xfId="25348" xr:uid="{D95AA227-5FAB-4B71-B6FB-7AFEDA5D5644}"/>
    <cellStyle name="Total 7 3 2 4 2 2" xfId="25349" xr:uid="{FFF03987-59BA-4F7D-A9F3-FC256BE0A525}"/>
    <cellStyle name="Total 7 3 2 4 3" xfId="25350" xr:uid="{45F6F638-AF5D-4D03-9D60-A80290A48F09}"/>
    <cellStyle name="Total 7 3 2 5" xfId="25351" xr:uid="{1C13070F-6249-4E6D-8192-01E12C4066CA}"/>
    <cellStyle name="Total 7 3 2 5 2" xfId="25352" xr:uid="{8E015098-F93B-4C84-BB18-A0A748193ECD}"/>
    <cellStyle name="Total 7 3 2 5 2 2" xfId="25353" xr:uid="{4A72E639-A004-4412-871C-3BBB6A611788}"/>
    <cellStyle name="Total 7 3 2 5 3" xfId="25354" xr:uid="{EF687D16-05BF-4333-ADC4-88143BB0A037}"/>
    <cellStyle name="Total 7 3 2 6" xfId="25355" xr:uid="{18CE8D29-A893-4BBC-9A8A-5306E0A02891}"/>
    <cellStyle name="Total 7 3 3" xfId="25356" xr:uid="{2844A169-7547-4E0F-BFB9-1FFB0366D6D3}"/>
    <cellStyle name="Total 7 3 3 2" xfId="25357" xr:uid="{BE4B48F9-D00F-41F8-BC75-2524484587B7}"/>
    <cellStyle name="Total 7 3 3 2 2" xfId="25358" xr:uid="{15518E9E-222F-4C39-ACEC-290E7D56DBB7}"/>
    <cellStyle name="Total 7 3 3 2 2 2" xfId="25359" xr:uid="{017C4631-DDCE-4138-953A-46E79D9B7A01}"/>
    <cellStyle name="Total 7 3 3 2 2 2 2" xfId="25360" xr:uid="{B52A76FE-FE7C-4D0F-B4EE-2722C207B21E}"/>
    <cellStyle name="Total 7 3 3 2 2 3" xfId="25361" xr:uid="{AFEFDC93-09E0-4892-8593-C91AD49946B3}"/>
    <cellStyle name="Total 7 3 3 2 3" xfId="25362" xr:uid="{F0C0AA1E-FABC-45D4-ACE8-6F06467EC705}"/>
    <cellStyle name="Total 7 3 3 2 3 2" xfId="25363" xr:uid="{C697E730-91B2-4111-B727-D53F12EA5897}"/>
    <cellStyle name="Total 7 3 3 2 3 2 2" xfId="25364" xr:uid="{5043CEAB-B3F3-4065-B844-B8A0289C205F}"/>
    <cellStyle name="Total 7 3 3 2 3 3" xfId="25365" xr:uid="{3A12FCA1-53FF-4C80-9212-10D9F7BB9F60}"/>
    <cellStyle name="Total 7 3 3 2 4" xfId="25366" xr:uid="{971FE98A-F262-4113-A77F-E0AAAB3BD1F0}"/>
    <cellStyle name="Total 7 3 3 3" xfId="25367" xr:uid="{C95B4CE1-AB00-456F-AEA4-3B35B8302F1D}"/>
    <cellStyle name="Total 7 3 3 3 2" xfId="25368" xr:uid="{C7885D60-C349-47F4-8207-F5FBEE25B7CF}"/>
    <cellStyle name="Total 7 3 3 3 2 2" xfId="25369" xr:uid="{7FF9C2F9-C9CD-4132-A718-C0D8251F60A7}"/>
    <cellStyle name="Total 7 3 3 3 3" xfId="25370" xr:uid="{152E0BA4-80EC-4259-B284-618D493F091D}"/>
    <cellStyle name="Total 7 3 3 4" xfId="25371" xr:uid="{BD62C204-6E09-4426-9987-197948DCEB75}"/>
    <cellStyle name="Total 7 3 3 4 2" xfId="25372" xr:uid="{F0BF287B-B929-442E-A2D7-F408143BB4DA}"/>
    <cellStyle name="Total 7 3 3 4 2 2" xfId="25373" xr:uid="{1AF68529-5592-418D-AC2D-EBE4776DB754}"/>
    <cellStyle name="Total 7 3 3 4 3" xfId="25374" xr:uid="{2DBB07A8-1FCD-4780-848C-D8B116DD0389}"/>
    <cellStyle name="Total 7 3 3 5" xfId="25375" xr:uid="{D53DAF63-1DA9-44E0-9006-9F54EAA4BC9D}"/>
    <cellStyle name="Total 7 3 4" xfId="25376" xr:uid="{009A0386-1151-4C8F-A259-FC8FCDE3E14E}"/>
    <cellStyle name="Total 7 3 4 2" xfId="25377" xr:uid="{18226338-07B2-48D6-AB46-443C75DD4178}"/>
    <cellStyle name="Total 7 3 4 2 2" xfId="25378" xr:uid="{E3C0A292-1F8D-4585-94D8-51BE70084E78}"/>
    <cellStyle name="Total 7 3 4 2 2 2" xfId="25379" xr:uid="{29A665A6-4966-4018-A88D-5E8677BF31C7}"/>
    <cellStyle name="Total 7 3 4 2 3" xfId="25380" xr:uid="{500CD9FB-210E-457E-A966-0E872261C24D}"/>
    <cellStyle name="Total 7 3 4 3" xfId="25381" xr:uid="{DE4B670D-A328-420B-9C50-EA907032629C}"/>
    <cellStyle name="Total 7 3 4 3 2" xfId="25382" xr:uid="{8AF90F9D-D2E3-4555-AC19-C1240F18492A}"/>
    <cellStyle name="Total 7 3 4 3 2 2" xfId="25383" xr:uid="{26E21F3C-95A8-4DD6-8078-83E1FEFCB6A9}"/>
    <cellStyle name="Total 7 3 4 3 3" xfId="25384" xr:uid="{1973AE30-C818-47AB-B061-35AEEEFD9E53}"/>
    <cellStyle name="Total 7 3 4 4" xfId="25385" xr:uid="{42352A0B-BCCC-4F2B-91A3-5D2B7FE9BC37}"/>
    <cellStyle name="Total 7 3 5" xfId="25386" xr:uid="{C8D08D28-96AC-4CE7-9015-E08EB73F7B14}"/>
    <cellStyle name="Total 7 3 5 2" xfId="25387" xr:uid="{EC9F8D50-6EF1-4EC1-990E-FB5A540F707E}"/>
    <cellStyle name="Total 7 3 5 2 2" xfId="25388" xr:uid="{F52A5FDD-C697-45A2-A97B-05099281ECD3}"/>
    <cellStyle name="Total 7 3 5 3" xfId="25389" xr:uid="{F080D941-8299-4249-B7E6-C413AFBEB7C4}"/>
    <cellStyle name="Total 7 3 6" xfId="25390" xr:uid="{7FB3C90F-0E3B-4EF0-9872-253DF50B20E6}"/>
    <cellStyle name="Total 7 3 6 2" xfId="25391" xr:uid="{03ACC1C7-52F7-4BC4-82A4-D8116E32690E}"/>
    <cellStyle name="Total 7 3 6 2 2" xfId="25392" xr:uid="{A08F1938-1A02-44ED-82B0-AB2E3CAFDDC2}"/>
    <cellStyle name="Total 7 3 6 3" xfId="25393" xr:uid="{A8060D27-266E-4B5F-A759-20D70C90B65D}"/>
    <cellStyle name="Total 7 3 7" xfId="25394" xr:uid="{A408EE3E-CB77-4E74-AD4A-E3C5EF68FC5A}"/>
    <cellStyle name="Total 7 4" xfId="25395" xr:uid="{DB6A49CF-2175-40AF-95D2-E978C4BBF570}"/>
    <cellStyle name="Total 7 4 2" xfId="25396" xr:uid="{BB33B782-E5F1-4C81-A32E-7E56461E6031}"/>
    <cellStyle name="Total 7 4 2 2" xfId="25397" xr:uid="{D3D14EC2-0256-420E-AA77-986F2AC3D7A9}"/>
    <cellStyle name="Total 7 4 2 2 2" xfId="25398" xr:uid="{AB5ABE30-5D13-4233-B3E6-E8E599AA5243}"/>
    <cellStyle name="Total 7 4 2 2 2 2" xfId="25399" xr:uid="{311B08D6-6F34-4C02-A7CA-D20A9DD7FC3C}"/>
    <cellStyle name="Total 7 4 2 2 2 2 2" xfId="25400" xr:uid="{ADE1DF6A-BBE7-466F-A28D-5DACBE7CFC60}"/>
    <cellStyle name="Total 7 4 2 2 2 3" xfId="25401" xr:uid="{36DB94E6-11FF-425B-9624-7D465DAD7C3A}"/>
    <cellStyle name="Total 7 4 2 2 3" xfId="25402" xr:uid="{21740E66-DDC9-46FB-BB0C-5E6F03D6148C}"/>
    <cellStyle name="Total 7 4 2 2 3 2" xfId="25403" xr:uid="{E3031081-20F9-4994-B494-3B6C4F827FCC}"/>
    <cellStyle name="Total 7 4 2 2 3 2 2" xfId="25404" xr:uid="{00D49D77-CC6C-4679-A5B5-FBD85B3C0302}"/>
    <cellStyle name="Total 7 4 2 2 3 3" xfId="25405" xr:uid="{DAFB2C04-BD52-47C6-A3DA-1811052CE138}"/>
    <cellStyle name="Total 7 4 2 2 4" xfId="25406" xr:uid="{72365F4B-8A38-40D3-A53E-F5106DBAE1FD}"/>
    <cellStyle name="Total 7 4 2 3" xfId="25407" xr:uid="{66FA24E4-00E7-403D-9EE5-51DC558E43B2}"/>
    <cellStyle name="Total 7 4 2 3 2" xfId="25408" xr:uid="{DC25D2B5-E10D-467A-A64C-0A2725643D31}"/>
    <cellStyle name="Total 7 4 2 3 2 2" xfId="25409" xr:uid="{3E67979C-E6AA-4C28-85AC-4A4E9881C63F}"/>
    <cellStyle name="Total 7 4 2 3 3" xfId="25410" xr:uid="{856DE685-4396-4694-897F-D5C070C4189D}"/>
    <cellStyle name="Total 7 4 2 4" xfId="25411" xr:uid="{CA7CB1A6-D3E9-4699-87C5-1A8C770BA99D}"/>
    <cellStyle name="Total 7 4 2 4 2" xfId="25412" xr:uid="{710A8077-C3FD-4A54-9E26-FD158EF975E6}"/>
    <cellStyle name="Total 7 4 2 4 2 2" xfId="25413" xr:uid="{546175C5-537B-4453-B270-44D7350B90B0}"/>
    <cellStyle name="Total 7 4 2 4 3" xfId="25414" xr:uid="{2DDE31A7-9E54-45AC-9E93-14D680D1CF3E}"/>
    <cellStyle name="Total 7 4 2 5" xfId="25415" xr:uid="{803B51D2-44AD-464D-A90C-72EC824C655F}"/>
    <cellStyle name="Total 7 4 3" xfId="25416" xr:uid="{5D06C185-09AB-4FDA-997E-1DB3187C92AD}"/>
    <cellStyle name="Total 7 4 3 2" xfId="25417" xr:uid="{5AAA196D-037B-4C70-A1C2-4929882E700A}"/>
    <cellStyle name="Total 7 4 3 2 2" xfId="25418" xr:uid="{048F947F-D551-4E30-B3C8-AB8C6D923203}"/>
    <cellStyle name="Total 7 4 3 2 2 2" xfId="25419" xr:uid="{417856AD-CD72-469B-A7D0-16D35209AD3C}"/>
    <cellStyle name="Total 7 4 3 2 3" xfId="25420" xr:uid="{F94C0942-17A1-429E-AA44-083FC7A8A626}"/>
    <cellStyle name="Total 7 4 3 3" xfId="25421" xr:uid="{AC314CD9-460E-445E-96A9-E0FD62DE4BAA}"/>
    <cellStyle name="Total 7 4 3 3 2" xfId="25422" xr:uid="{AB6263DC-F617-405C-84BD-1E36FA4E5482}"/>
    <cellStyle name="Total 7 4 3 3 2 2" xfId="25423" xr:uid="{BA4D0151-852A-42B0-AAF0-66326D15F506}"/>
    <cellStyle name="Total 7 4 3 3 3" xfId="25424" xr:uid="{655F8D38-D122-4AEC-B9E2-55EF92F83607}"/>
    <cellStyle name="Total 7 4 3 4" xfId="25425" xr:uid="{5A06657C-F074-4467-A58B-F0F9CF537DD1}"/>
    <cellStyle name="Total 7 4 4" xfId="25426" xr:uid="{515183F8-EDA3-4591-B07D-4F18673D6923}"/>
    <cellStyle name="Total 7 4 4 2" xfId="25427" xr:uid="{5A07609D-9E76-41E1-8AD7-27FF311B44E7}"/>
    <cellStyle name="Total 7 4 4 2 2" xfId="25428" xr:uid="{D1F32F4F-D02C-4110-A3FA-B731B2ABD986}"/>
    <cellStyle name="Total 7 4 4 3" xfId="25429" xr:uid="{BBADAEA0-DB31-4514-AD1A-0AB7D876C2EE}"/>
    <cellStyle name="Total 7 4 5" xfId="25430" xr:uid="{E73AEFCC-38FC-47D8-8C54-3DA15B8BDEFD}"/>
    <cellStyle name="Total 7 4 5 2" xfId="25431" xr:uid="{445C8700-5E30-4EF2-80C4-A5BD4D8612CF}"/>
    <cellStyle name="Total 7 4 5 2 2" xfId="25432" xr:uid="{F848C03E-4DC1-4754-AD67-7E73CAB8E2BD}"/>
    <cellStyle name="Total 7 4 5 3" xfId="25433" xr:uid="{D0972E49-3D67-4B6A-B794-F271907FC5CA}"/>
    <cellStyle name="Total 7 4 6" xfId="25434" xr:uid="{B633DBC4-FD44-437D-8FCD-F5E973432E3B}"/>
    <cellStyle name="Total 7 5" xfId="25435" xr:uid="{A160D9C1-F816-43A7-9897-1D68F6E7FC8D}"/>
    <cellStyle name="Total 7 5 2" xfId="25436" xr:uid="{BC503AD7-2BD3-45D7-97A6-A69C3D40792D}"/>
    <cellStyle name="Total 7 5 2 2" xfId="25437" xr:uid="{80E58049-18AC-44B4-84CB-6E03720DA393}"/>
    <cellStyle name="Total 7 5 2 2 2" xfId="25438" xr:uid="{1D128094-E43C-47E0-8141-335B6A8219F2}"/>
    <cellStyle name="Total 7 5 2 2 2 2" xfId="25439" xr:uid="{3D4E2B6B-DB93-478F-8449-0E3512DD7DC9}"/>
    <cellStyle name="Total 7 5 2 2 3" xfId="25440" xr:uid="{28315122-0FB6-422D-B34D-89D2ACC7D9BB}"/>
    <cellStyle name="Total 7 5 2 3" xfId="25441" xr:uid="{87233D5C-E0C8-4342-807F-D8569DD981A6}"/>
    <cellStyle name="Total 7 5 2 3 2" xfId="25442" xr:uid="{21E15DC6-40B9-400F-B4FE-332C928A61FE}"/>
    <cellStyle name="Total 7 5 2 3 2 2" xfId="25443" xr:uid="{F71E9FE3-F4F1-4622-86E7-A2D647601AF4}"/>
    <cellStyle name="Total 7 5 2 3 3" xfId="25444" xr:uid="{7DDBF2C1-2C4B-43C1-ABB0-058F48D0D52E}"/>
    <cellStyle name="Total 7 5 2 4" xfId="25445" xr:uid="{8888E952-F1B7-4377-8C7A-37019A249002}"/>
    <cellStyle name="Total 7 5 3" xfId="25446" xr:uid="{557CFE86-3500-4409-A872-9F7A516E432B}"/>
    <cellStyle name="Total 7 5 3 2" xfId="25447" xr:uid="{F24ED066-4B7D-4600-B2A7-755F0B6B3446}"/>
    <cellStyle name="Total 7 5 3 2 2" xfId="25448" xr:uid="{504CF12C-08BD-487B-A192-CD2491E4411D}"/>
    <cellStyle name="Total 7 5 3 3" xfId="25449" xr:uid="{B1FC03A1-7411-4597-8D4E-1D078084DC27}"/>
    <cellStyle name="Total 7 5 4" xfId="25450" xr:uid="{15589116-30B6-4D7E-B0C8-2ED2F6AD3770}"/>
    <cellStyle name="Total 7 5 4 2" xfId="25451" xr:uid="{8ACDA13D-B5F2-472D-8988-0A10FCDF8601}"/>
    <cellStyle name="Total 7 5 4 2 2" xfId="25452" xr:uid="{5242C79B-1A50-4FB2-AA23-C858AC5DE9F8}"/>
    <cellStyle name="Total 7 5 4 3" xfId="25453" xr:uid="{FD5F7D9D-7F61-4BA9-9217-C3BA92732B50}"/>
    <cellStyle name="Total 7 5 5" xfId="25454" xr:uid="{02E9F46C-329D-4EBE-9A1E-93968FF174FE}"/>
    <cellStyle name="Total 7 6" xfId="25455" xr:uid="{C12A52D8-C044-459A-BDDC-B100776200A4}"/>
    <cellStyle name="Total 7 6 2" xfId="25456" xr:uid="{3D61FFAC-921C-456D-AF3E-FE1B862DE426}"/>
    <cellStyle name="Total 7 6 2 2" xfId="25457" xr:uid="{9AFAB453-9FA9-4AFA-B4D3-5C5EFE7A084A}"/>
    <cellStyle name="Total 7 6 2 2 2" xfId="25458" xr:uid="{0D3D5FCE-C44E-421E-80F2-CC91F1F19E19}"/>
    <cellStyle name="Total 7 6 2 3" xfId="25459" xr:uid="{D693FF83-7CE4-418A-9118-4353F0AF6D9A}"/>
    <cellStyle name="Total 7 6 3" xfId="25460" xr:uid="{2AD82F6C-E515-4069-960E-09A798C7CD3A}"/>
    <cellStyle name="Total 7 6 3 2" xfId="25461" xr:uid="{06BDB155-DB39-4D1F-ABEF-DEDF05330907}"/>
    <cellStyle name="Total 7 6 3 2 2" xfId="25462" xr:uid="{F36FE62C-7DC9-4563-8D78-659D8712CFCB}"/>
    <cellStyle name="Total 7 6 3 3" xfId="25463" xr:uid="{81D4DDDF-2ECB-4FD6-BF7C-AF7B7CA08CAF}"/>
    <cellStyle name="Total 7 6 4" xfId="25464" xr:uid="{A93BF639-BB57-4EA5-A168-D3E9239215B5}"/>
    <cellStyle name="Total 7 7" xfId="25465" xr:uid="{251767F2-1489-41A1-A4E3-807F8E27B291}"/>
    <cellStyle name="Total 7 7 2" xfId="25466" xr:uid="{E69124F2-F2D6-4956-94AC-03CD36D99BEF}"/>
    <cellStyle name="Total 7 7 2 2" xfId="25467" xr:uid="{F30091C9-E077-44F3-9041-59A08166B6FE}"/>
    <cellStyle name="Total 7 7 3" xfId="25468" xr:uid="{FB93E0F0-50FB-40DF-AE10-2C121E7905B8}"/>
    <cellStyle name="Total 7 8" xfId="25469" xr:uid="{0CFB0F52-9120-4A18-89B6-BD2574D6C7AD}"/>
    <cellStyle name="Total 7 8 2" xfId="25470" xr:uid="{7B471E73-2644-49C9-8EF8-7DD4530401BE}"/>
    <cellStyle name="Total 7 8 2 2" xfId="25471" xr:uid="{20650CD5-61AC-46FA-A512-57080ED37BA1}"/>
    <cellStyle name="Total 7 8 3" xfId="25472" xr:uid="{81CCC21D-6421-4B1F-B25C-23E08AAFFD59}"/>
    <cellStyle name="Total 7 9" xfId="25473" xr:uid="{2CD9C17B-DD5E-451B-A89C-444E4DEBAAE1}"/>
    <cellStyle name="Total 8" xfId="25474" xr:uid="{60FF43E6-E498-406C-90B5-F57187B8D4BA}"/>
    <cellStyle name="Total 8 2" xfId="25475" xr:uid="{EA31DC2B-B02D-48D4-AAB9-4A5966EC7437}"/>
    <cellStyle name="Total 8 2 2" xfId="25476" xr:uid="{0BD50655-F6D8-4837-B69D-BAB7FCB0E165}"/>
    <cellStyle name="Total 8 2 2 2" xfId="25477" xr:uid="{536D555E-ACB3-4BC1-BE83-D5FA10B4B919}"/>
    <cellStyle name="Total 8 2 2 2 2" xfId="25478" xr:uid="{C8D4BCCD-D92B-4A11-AE82-C73C7AF9AF2E}"/>
    <cellStyle name="Total 8 2 2 2 2 2" xfId="25479" xr:uid="{ADA4D8EA-D4CC-4788-BC2F-3C90BFC14649}"/>
    <cellStyle name="Total 8 2 2 2 2 2 2" xfId="25480" xr:uid="{0D9CCDB2-A342-4163-9A49-BDDA028767D3}"/>
    <cellStyle name="Total 8 2 2 2 2 2 2 2" xfId="25481" xr:uid="{CB683AFE-10B0-4078-9CA4-8E2F4823755D}"/>
    <cellStyle name="Total 8 2 2 2 2 2 3" xfId="25482" xr:uid="{0C106149-7142-4CDD-A7C4-1D12F35D2194}"/>
    <cellStyle name="Total 8 2 2 2 2 3" xfId="25483" xr:uid="{EA2FFF23-15F4-41E8-B4E9-1CD429624F77}"/>
    <cellStyle name="Total 8 2 2 2 2 3 2" xfId="25484" xr:uid="{C5F272FA-2884-4725-AAE4-09E02B55756E}"/>
    <cellStyle name="Total 8 2 2 2 2 3 2 2" xfId="25485" xr:uid="{001164B5-0EFD-4181-8C96-7CAAFFE23B25}"/>
    <cellStyle name="Total 8 2 2 2 2 3 3" xfId="25486" xr:uid="{57FBBB14-E3B5-4024-8B1A-1DFCE0A8867F}"/>
    <cellStyle name="Total 8 2 2 2 2 4" xfId="25487" xr:uid="{621092A0-29C3-448A-A089-670D435AB5D7}"/>
    <cellStyle name="Total 8 2 2 2 3" xfId="25488" xr:uid="{F4A0ED80-CC56-4936-9FE7-1BD5E7B81836}"/>
    <cellStyle name="Total 8 2 2 2 3 2" xfId="25489" xr:uid="{86066EE1-8240-4061-BF66-64A5DC5EF5AC}"/>
    <cellStyle name="Total 8 2 2 2 3 2 2" xfId="25490" xr:uid="{E200F555-03A1-4A18-B98F-18AA924B11E0}"/>
    <cellStyle name="Total 8 2 2 2 3 3" xfId="25491" xr:uid="{F76725DA-B388-4DF9-8ABA-7F80DCDCB849}"/>
    <cellStyle name="Total 8 2 2 2 4" xfId="25492" xr:uid="{7A2FDE93-C32F-4B73-90F2-52FA2A49ED92}"/>
    <cellStyle name="Total 8 2 2 2 4 2" xfId="25493" xr:uid="{37AB01A2-3FF5-4926-BC79-906F8EED1E75}"/>
    <cellStyle name="Total 8 2 2 2 4 2 2" xfId="25494" xr:uid="{EFB627B0-E8D6-4A21-A03E-5769D7A6B340}"/>
    <cellStyle name="Total 8 2 2 2 4 3" xfId="25495" xr:uid="{64E143CD-C2BA-4A65-8A17-8E4B40F8D23B}"/>
    <cellStyle name="Total 8 2 2 2 5" xfId="25496" xr:uid="{5E174B21-1EDF-4BD4-93E3-415D288FF144}"/>
    <cellStyle name="Total 8 2 2 3" xfId="25497" xr:uid="{DFF4CF55-1DBF-417A-9F65-7B278CA04E4F}"/>
    <cellStyle name="Total 8 2 2 3 2" xfId="25498" xr:uid="{8F5588D5-6252-4CB3-86C1-E7988A00763F}"/>
    <cellStyle name="Total 8 2 2 3 2 2" xfId="25499" xr:uid="{CFC8D803-022D-4231-805D-F2B5964DAAE7}"/>
    <cellStyle name="Total 8 2 2 3 2 2 2" xfId="25500" xr:uid="{B355848D-E7F2-463F-9DC6-331295C46E42}"/>
    <cellStyle name="Total 8 2 2 3 2 3" xfId="25501" xr:uid="{AF5DC502-2807-4DF2-A9AF-8E4DC6FAF80C}"/>
    <cellStyle name="Total 8 2 2 3 3" xfId="25502" xr:uid="{59CA15F6-64A1-4A6C-83E9-562901CA4897}"/>
    <cellStyle name="Total 8 2 2 3 3 2" xfId="25503" xr:uid="{6B74D4B7-8AD1-45A5-A441-E51D46FF4DC1}"/>
    <cellStyle name="Total 8 2 2 3 3 2 2" xfId="25504" xr:uid="{98271DA3-ED6C-4062-9291-4B043F0C9943}"/>
    <cellStyle name="Total 8 2 2 3 3 3" xfId="25505" xr:uid="{DFEAB69F-4144-4CB2-8E85-CA5DF7777109}"/>
    <cellStyle name="Total 8 2 2 3 4" xfId="25506" xr:uid="{71E3EDB1-FB48-4EC1-B4EC-3BE68804D806}"/>
    <cellStyle name="Total 8 2 2 4" xfId="25507" xr:uid="{AB739F34-63B9-472C-8B4B-0F3C1AA461D2}"/>
    <cellStyle name="Total 8 2 2 4 2" xfId="25508" xr:uid="{66F03BD0-D04E-415C-9034-3B13965E289B}"/>
    <cellStyle name="Total 8 2 2 4 2 2" xfId="25509" xr:uid="{201A9BF8-1D5D-41EA-B452-3202A67704AA}"/>
    <cellStyle name="Total 8 2 2 4 3" xfId="25510" xr:uid="{DA00AD8A-9FB0-411B-BC9B-4E7649B0ACFF}"/>
    <cellStyle name="Total 8 2 2 5" xfId="25511" xr:uid="{93A0E833-14F6-4361-AA20-E908B4ACD1FE}"/>
    <cellStyle name="Total 8 2 2 5 2" xfId="25512" xr:uid="{246BEA71-6849-484D-A319-330CDB06A69D}"/>
    <cellStyle name="Total 8 2 2 5 2 2" xfId="25513" xr:uid="{2804F768-F632-4E93-8DA1-878365B2D3FB}"/>
    <cellStyle name="Total 8 2 2 5 3" xfId="25514" xr:uid="{42546FF0-95DE-44D4-B3B3-A77338C3AB58}"/>
    <cellStyle name="Total 8 2 2 6" xfId="25515" xr:uid="{3CD07E6D-52D2-4ABE-AAC7-16702FC7CCD8}"/>
    <cellStyle name="Total 8 2 3" xfId="25516" xr:uid="{B71D35AD-D19B-4912-997D-BA90EB1ADA8C}"/>
    <cellStyle name="Total 8 2 3 2" xfId="25517" xr:uid="{AAD24D28-3882-4DE5-9F79-62163F7E9F9B}"/>
    <cellStyle name="Total 8 2 3 2 2" xfId="25518" xr:uid="{DCD37138-8426-415F-BD4D-6BDA1AAF5AAE}"/>
    <cellStyle name="Total 8 2 3 2 2 2" xfId="25519" xr:uid="{348AFFC4-8F1C-4225-BDCE-76AE90875B66}"/>
    <cellStyle name="Total 8 2 3 2 2 2 2" xfId="25520" xr:uid="{780332A7-0447-4EA7-BE00-35BC9BE5325E}"/>
    <cellStyle name="Total 8 2 3 2 2 3" xfId="25521" xr:uid="{CC851504-BCF3-481A-88B4-FD0D2E57AD51}"/>
    <cellStyle name="Total 8 2 3 2 3" xfId="25522" xr:uid="{2DEA591E-52AA-40E7-B6DC-4EC24299F0AD}"/>
    <cellStyle name="Total 8 2 3 2 3 2" xfId="25523" xr:uid="{D01FC094-EC76-4097-B7A7-C3111A2158CB}"/>
    <cellStyle name="Total 8 2 3 2 3 2 2" xfId="25524" xr:uid="{8C52838E-C80B-4EF7-AD98-0FB919E05290}"/>
    <cellStyle name="Total 8 2 3 2 3 3" xfId="25525" xr:uid="{E0700D53-1CD6-432C-A4FE-642FDACA849A}"/>
    <cellStyle name="Total 8 2 3 2 4" xfId="25526" xr:uid="{73427F9F-D77F-46BC-9493-808421AB8B67}"/>
    <cellStyle name="Total 8 2 3 3" xfId="25527" xr:uid="{632294F9-511C-4053-9039-DB2A86467814}"/>
    <cellStyle name="Total 8 2 3 3 2" xfId="25528" xr:uid="{B2CCB729-0977-4BE8-B15D-6ED55AA0C283}"/>
    <cellStyle name="Total 8 2 3 3 2 2" xfId="25529" xr:uid="{A1592371-BC23-4A9A-A5F3-17D4D39910BF}"/>
    <cellStyle name="Total 8 2 3 3 3" xfId="25530" xr:uid="{C18C0573-0187-40A0-8DC8-669BB5221618}"/>
    <cellStyle name="Total 8 2 3 4" xfId="25531" xr:uid="{84473ED8-5823-4737-B2A1-A8998E03757C}"/>
    <cellStyle name="Total 8 2 3 4 2" xfId="25532" xr:uid="{73629ED3-AB68-46AD-8060-C6245C62BB41}"/>
    <cellStyle name="Total 8 2 3 4 2 2" xfId="25533" xr:uid="{763E0F6E-E683-4709-9516-12C87373BAE0}"/>
    <cellStyle name="Total 8 2 3 4 3" xfId="25534" xr:uid="{ED531D2A-8A16-4083-BE94-82C72A158BCC}"/>
    <cellStyle name="Total 8 2 3 5" xfId="25535" xr:uid="{B2DF2FD0-F1F9-4C34-8717-9525019DA414}"/>
    <cellStyle name="Total 8 2 4" xfId="25536" xr:uid="{FFC93378-4913-4A84-A9F4-A9565A6D5979}"/>
    <cellStyle name="Total 8 2 4 2" xfId="25537" xr:uid="{38672BD7-13F4-4985-9E57-A9D96D841D76}"/>
    <cellStyle name="Total 8 2 4 2 2" xfId="25538" xr:uid="{DE2BBF65-59D1-4334-9026-CEB727C0EB7B}"/>
    <cellStyle name="Total 8 2 4 2 2 2" xfId="25539" xr:uid="{42798E44-4596-4DB3-B275-637ADB371EA7}"/>
    <cellStyle name="Total 8 2 4 2 3" xfId="25540" xr:uid="{D0083075-317B-4444-8E14-5000015EBF29}"/>
    <cellStyle name="Total 8 2 4 3" xfId="25541" xr:uid="{D15643A1-1B3F-4488-9351-66FBD299FA5B}"/>
    <cellStyle name="Total 8 2 4 3 2" xfId="25542" xr:uid="{5050ECBD-9433-451A-B4FA-00367297DB6E}"/>
    <cellStyle name="Total 8 2 4 3 2 2" xfId="25543" xr:uid="{A86ED4C9-F716-49CE-A974-B64B44B56476}"/>
    <cellStyle name="Total 8 2 4 3 3" xfId="25544" xr:uid="{36C48CD5-C661-4C9D-B98A-02B24A1C0A48}"/>
    <cellStyle name="Total 8 2 4 4" xfId="25545" xr:uid="{4B34857A-4F86-40A0-BD8F-A673D621ED4F}"/>
    <cellStyle name="Total 8 2 5" xfId="25546" xr:uid="{3A1358D6-AA59-4A9C-AC1A-DF20E992A37F}"/>
    <cellStyle name="Total 8 2 5 2" xfId="25547" xr:uid="{ADE6A8F9-95F0-4C52-9704-6E3C0CCC8241}"/>
    <cellStyle name="Total 8 2 5 2 2" xfId="25548" xr:uid="{E9FDB1A5-2E9E-4E51-8373-E3890D0BA6A9}"/>
    <cellStyle name="Total 8 2 5 3" xfId="25549" xr:uid="{21550067-3B32-4912-BFCD-3BF2A2E9584B}"/>
    <cellStyle name="Total 8 2 6" xfId="25550" xr:uid="{C99D6A59-D1A4-43E9-9084-87091291FCD3}"/>
    <cellStyle name="Total 8 2 6 2" xfId="25551" xr:uid="{B79FE16A-554B-4C11-BB26-FFE8C0AE9D73}"/>
    <cellStyle name="Total 8 2 6 2 2" xfId="25552" xr:uid="{F7ADEEC3-6B03-4D76-AF69-D16875F5D496}"/>
    <cellStyle name="Total 8 2 6 3" xfId="25553" xr:uid="{13EEA973-3E64-48F5-A162-FAE83300D9FF}"/>
    <cellStyle name="Total 8 2 7" xfId="25554" xr:uid="{2E1BF0B2-5959-458C-A12A-F77ECB60964C}"/>
    <cellStyle name="Total 8 3" xfId="25555" xr:uid="{D02C7D93-E9E8-4E7A-A8C7-04A25DCFF7E2}"/>
    <cellStyle name="Total 8 3 2" xfId="25556" xr:uid="{8CE98879-8F09-4462-862E-AB70C9E3FB47}"/>
    <cellStyle name="Total 8 3 2 2" xfId="25557" xr:uid="{60EE5AF1-CDD0-4B3C-8010-C0C7CBD90403}"/>
    <cellStyle name="Total 8 3 2 2 2" xfId="25558" xr:uid="{11C21E0F-3C03-4E21-AFB4-E84D1B7680E1}"/>
    <cellStyle name="Total 8 3 2 2 2 2" xfId="25559" xr:uid="{3B19F1A3-18B2-481B-8197-E9C30959D648}"/>
    <cellStyle name="Total 8 3 2 2 2 2 2" xfId="25560" xr:uid="{3BDFF5C9-81E0-4E54-A105-EA41B9C6D355}"/>
    <cellStyle name="Total 8 3 2 2 2 3" xfId="25561" xr:uid="{6B99D3FC-D5F4-448F-99B7-66611C135CF4}"/>
    <cellStyle name="Total 8 3 2 2 3" xfId="25562" xr:uid="{DB4B6B87-06EF-4E1A-98F0-380193B312C8}"/>
    <cellStyle name="Total 8 3 2 2 3 2" xfId="25563" xr:uid="{7AB75AD1-8571-4D20-9686-DC759D4C158A}"/>
    <cellStyle name="Total 8 3 2 2 3 2 2" xfId="25564" xr:uid="{74EDFAEA-C294-409D-8388-FF866DC284DC}"/>
    <cellStyle name="Total 8 3 2 2 3 3" xfId="25565" xr:uid="{68948410-CB24-47F7-A49C-9E21B40DD33E}"/>
    <cellStyle name="Total 8 3 2 2 4" xfId="25566" xr:uid="{A03EA08B-42C0-4C04-A3A7-790D40AB02FE}"/>
    <cellStyle name="Total 8 3 2 3" xfId="25567" xr:uid="{D315DDE6-2EFB-453D-9F14-D9733ADC5811}"/>
    <cellStyle name="Total 8 3 2 3 2" xfId="25568" xr:uid="{C7D1D4BB-F64D-417B-91AC-0E67ECC57FD8}"/>
    <cellStyle name="Total 8 3 2 3 2 2" xfId="25569" xr:uid="{4547E4BE-8495-4ABB-8CDE-B05A5BF03D62}"/>
    <cellStyle name="Total 8 3 2 3 3" xfId="25570" xr:uid="{FDFCBE3B-9B6D-4B97-A0D6-FFF5CCDCD995}"/>
    <cellStyle name="Total 8 3 2 4" xfId="25571" xr:uid="{55CAFFB9-428B-4F18-8EFF-77BB4AB21EC0}"/>
    <cellStyle name="Total 8 3 2 4 2" xfId="25572" xr:uid="{C063C44A-6130-4512-9C42-0A0738021500}"/>
    <cellStyle name="Total 8 3 2 4 2 2" xfId="25573" xr:uid="{D60AE08F-73D5-4CB6-A2E0-1029FDDED1F3}"/>
    <cellStyle name="Total 8 3 2 4 3" xfId="25574" xr:uid="{52740DDA-DE6A-4FF8-801B-2CCADD3279F4}"/>
    <cellStyle name="Total 8 3 2 5" xfId="25575" xr:uid="{76EF87D3-A5DE-42B1-AD4D-431E4526F9E0}"/>
    <cellStyle name="Total 8 3 3" xfId="25576" xr:uid="{C7E2F947-9303-4302-99D4-EBB810F0354D}"/>
    <cellStyle name="Total 8 3 3 2" xfId="25577" xr:uid="{12BD4047-4AB4-4A1D-8242-D51243C9FA9B}"/>
    <cellStyle name="Total 8 3 3 2 2" xfId="25578" xr:uid="{0F80A7E9-C8AF-4A5B-BC06-B99CA594C7C5}"/>
    <cellStyle name="Total 8 3 3 2 2 2" xfId="25579" xr:uid="{A65E3F2B-2191-499F-80AA-14BE990F4431}"/>
    <cellStyle name="Total 8 3 3 2 3" xfId="25580" xr:uid="{E7656251-740E-46BB-A941-F2BC26ADDCBD}"/>
    <cellStyle name="Total 8 3 3 3" xfId="25581" xr:uid="{90F5D769-D53B-4A5B-AAAB-5CDD8213DE18}"/>
    <cellStyle name="Total 8 3 3 3 2" xfId="25582" xr:uid="{AB0E4C89-692F-49DE-B648-27733FCBEF18}"/>
    <cellStyle name="Total 8 3 3 3 2 2" xfId="25583" xr:uid="{9B5BEABC-A8A5-4734-95B6-C69FA1EFAD59}"/>
    <cellStyle name="Total 8 3 3 3 3" xfId="25584" xr:uid="{E64E5D2A-BCF0-4DF5-89A8-B276E8A8D447}"/>
    <cellStyle name="Total 8 3 3 4" xfId="25585" xr:uid="{6DDFAC39-C9C5-4D20-929A-813A6B7A8EBF}"/>
    <cellStyle name="Total 8 3 4" xfId="25586" xr:uid="{6123922B-C3DB-41D9-B572-E0A71456B49B}"/>
    <cellStyle name="Total 8 3 4 2" xfId="25587" xr:uid="{8DD1B1FF-324E-47E4-92E0-686794088372}"/>
    <cellStyle name="Total 8 3 4 2 2" xfId="25588" xr:uid="{EE820C73-5CCE-4B94-B349-FB018C106A18}"/>
    <cellStyle name="Total 8 3 4 3" xfId="25589" xr:uid="{571982F6-3282-4333-B3AE-EB228C893363}"/>
    <cellStyle name="Total 8 3 5" xfId="25590" xr:uid="{6DC44880-9FA3-4367-80EE-F8BD1015FEC4}"/>
    <cellStyle name="Total 8 3 5 2" xfId="25591" xr:uid="{4A7B8566-7132-4987-8F1C-E424C03E5570}"/>
    <cellStyle name="Total 8 3 5 2 2" xfId="25592" xr:uid="{C99250F2-4E30-4EAF-83E9-C65A2AD4BEEF}"/>
    <cellStyle name="Total 8 3 5 3" xfId="25593" xr:uid="{59AF407E-74BE-4D09-8E6C-25E528BED767}"/>
    <cellStyle name="Total 8 3 6" xfId="25594" xr:uid="{8F2FC65B-D60C-49AC-A7AA-D59FCDA5D1A1}"/>
    <cellStyle name="Total 8 4" xfId="25595" xr:uid="{C5ADD133-D077-4A34-9302-B1B9B1F05199}"/>
    <cellStyle name="Total 8 4 2" xfId="25596" xr:uid="{2863B7BB-55BE-47DC-BB6C-FCC99F3DCB5D}"/>
    <cellStyle name="Total 8 4 2 2" xfId="25597" xr:uid="{80A388EC-E705-4BCF-93E5-7E59037BAF35}"/>
    <cellStyle name="Total 8 4 2 2 2" xfId="25598" xr:uid="{EDC27966-B5CF-4AD9-AB1A-9232095882C9}"/>
    <cellStyle name="Total 8 4 2 2 2 2" xfId="25599" xr:uid="{E4A1729F-567B-4229-AB73-59A266583AEC}"/>
    <cellStyle name="Total 8 4 2 2 3" xfId="25600" xr:uid="{B4621E87-7827-4EE5-89F3-C53841989A0C}"/>
    <cellStyle name="Total 8 4 2 3" xfId="25601" xr:uid="{CEB304D1-F099-4A42-B17C-0923DCBDA939}"/>
    <cellStyle name="Total 8 4 2 3 2" xfId="25602" xr:uid="{DD75C320-DC7D-41C8-9104-2DCC286BC32D}"/>
    <cellStyle name="Total 8 4 2 3 2 2" xfId="25603" xr:uid="{871D2B54-5C4B-4116-A0F4-01D0C9BC011D}"/>
    <cellStyle name="Total 8 4 2 3 3" xfId="25604" xr:uid="{426E6DB7-DA48-481E-817E-C82CCAE3B5DB}"/>
    <cellStyle name="Total 8 4 2 4" xfId="25605" xr:uid="{29A0FB74-FFA1-41A7-BB8B-65E749D4A87C}"/>
    <cellStyle name="Total 8 4 3" xfId="25606" xr:uid="{CD5E5EE0-43FC-4F2E-A506-D3D76FC7409E}"/>
    <cellStyle name="Total 8 4 3 2" xfId="25607" xr:uid="{AD12F35F-C30E-4554-9092-069E3241BF56}"/>
    <cellStyle name="Total 8 4 3 2 2" xfId="25608" xr:uid="{83EA6D9A-F3DF-4D4B-B6A0-9D5830E353D2}"/>
    <cellStyle name="Total 8 4 3 3" xfId="25609" xr:uid="{4998C372-FFFF-4320-A55B-428B97B41087}"/>
    <cellStyle name="Total 8 4 4" xfId="25610" xr:uid="{6159198F-0874-46D4-B448-E925F942875F}"/>
    <cellStyle name="Total 8 4 4 2" xfId="25611" xr:uid="{6094CA3C-D391-4882-BF55-C1DA0D3529D5}"/>
    <cellStyle name="Total 8 4 4 2 2" xfId="25612" xr:uid="{EACA416E-811C-42A4-88EF-0A297D8F57C4}"/>
    <cellStyle name="Total 8 4 4 3" xfId="25613" xr:uid="{CC5E82C4-32D8-41EA-9E4F-018EEA405A1D}"/>
    <cellStyle name="Total 8 4 5" xfId="25614" xr:uid="{644F0B3C-9A1B-40E5-BD7E-7178E031E691}"/>
    <cellStyle name="Total 8 5" xfId="25615" xr:uid="{8D4A458D-6AA8-4D77-B587-39A1E3F1132B}"/>
    <cellStyle name="Total 8 5 2" xfId="25616" xr:uid="{DFFD2035-47F3-43C6-8E92-D615FBCA18FA}"/>
    <cellStyle name="Total 8 5 2 2" xfId="25617" xr:uid="{B047B769-9DCB-4DA3-9671-D5A69AA07E23}"/>
    <cellStyle name="Total 8 5 2 2 2" xfId="25618" xr:uid="{A4AD6479-1DFF-4A79-96B6-11E933032F96}"/>
    <cellStyle name="Total 8 5 2 3" xfId="25619" xr:uid="{42EEE08F-17C3-4781-BF00-388DC2D827E6}"/>
    <cellStyle name="Total 8 5 3" xfId="25620" xr:uid="{B0B2CE26-8ABF-49EF-812F-CCD6BCAA8A5A}"/>
    <cellStyle name="Total 8 5 3 2" xfId="25621" xr:uid="{41DA4DB2-B7E8-490A-83CB-0470F6BF4F34}"/>
    <cellStyle name="Total 8 5 3 2 2" xfId="25622" xr:uid="{4D24EA24-EDAC-4D5D-B893-F78472DEF81C}"/>
    <cellStyle name="Total 8 5 3 3" xfId="25623" xr:uid="{6B10670C-F86B-47EB-B590-4E1E5D24DB64}"/>
    <cellStyle name="Total 8 5 4" xfId="25624" xr:uid="{A96115FD-59C3-4CDB-A4F4-502AE752FDC2}"/>
    <cellStyle name="Total 8 6" xfId="25625" xr:uid="{6A5E633F-8532-440E-8CCB-18D6C1DE059B}"/>
    <cellStyle name="Total 8 6 2" xfId="25626" xr:uid="{F71732E8-DEA1-4EB5-B6A9-1FCD8860E24B}"/>
    <cellStyle name="Total 8 6 2 2" xfId="25627" xr:uid="{F3C590A8-A48F-4F7C-A956-0FF131A7EB09}"/>
    <cellStyle name="Total 8 6 3" xfId="25628" xr:uid="{B50BB84F-E8F6-4620-AD30-13BC5FECAFBE}"/>
    <cellStyle name="Total 8 7" xfId="25629" xr:uid="{31327062-6D39-4289-A093-2B20F649929B}"/>
    <cellStyle name="Total 8 7 2" xfId="25630" xr:uid="{5F4C742A-A671-4A4A-B66D-9E519CAF52CB}"/>
    <cellStyle name="Total 8 7 2 2" xfId="25631" xr:uid="{6A76E753-28BB-455F-B920-FF4CC4C6680B}"/>
    <cellStyle name="Total 8 7 3" xfId="25632" xr:uid="{268536F3-1F7F-4C2F-B210-7EFB0E7B73F0}"/>
    <cellStyle name="Total 8 8" xfId="25633" xr:uid="{1A404627-462D-48AD-93FE-BCCF7F2F8DB3}"/>
    <cellStyle name="Total 9" xfId="25634" xr:uid="{03991DEA-8A43-4665-A700-0C4C95932EBC}"/>
    <cellStyle name="Total 9 2" xfId="25635" xr:uid="{107B27F3-F23C-49BE-BDBB-788FE4134AFD}"/>
    <cellStyle name="Total 9 2 2" xfId="25636" xr:uid="{2194A9AF-E2E4-41CD-9A27-C13A4506088D}"/>
    <cellStyle name="Total 9 2 2 2" xfId="25637" xr:uid="{E4EE995F-B21E-4429-BCC7-7A1E26AB59D3}"/>
    <cellStyle name="Total 9 2 2 2 2" xfId="25638" xr:uid="{2223CB87-62F9-4F57-BA6E-74206AEF82A9}"/>
    <cellStyle name="Total 9 2 2 2 2 2" xfId="25639" xr:uid="{2C0257D3-C759-4A71-B20A-2EB2FDA75EFF}"/>
    <cellStyle name="Total 9 2 2 2 2 2 2" xfId="25640" xr:uid="{DB6800CC-81B7-4327-B3DD-A61D0D3B6E0B}"/>
    <cellStyle name="Total 9 2 2 2 2 2 2 2" xfId="25641" xr:uid="{3E91429A-4A7A-496A-A25D-77C5EDAB9E47}"/>
    <cellStyle name="Total 9 2 2 2 2 2 3" xfId="25642" xr:uid="{1EECA7B9-B7BE-4B21-A1FA-38C8264F5B57}"/>
    <cellStyle name="Total 9 2 2 2 2 3" xfId="25643" xr:uid="{A1FAACF1-1FCF-4566-A710-63103769ABAD}"/>
    <cellStyle name="Total 9 2 2 2 2 3 2" xfId="25644" xr:uid="{8522A3D3-4A00-4964-9CF0-1522AC6F1C60}"/>
    <cellStyle name="Total 9 2 2 2 2 3 2 2" xfId="25645" xr:uid="{E2A174AC-A3BC-4A56-AA7B-493BB0C3F255}"/>
    <cellStyle name="Total 9 2 2 2 2 3 3" xfId="25646" xr:uid="{A93A9561-4A7F-48F9-9843-58A546AE5EC0}"/>
    <cellStyle name="Total 9 2 2 2 2 4" xfId="25647" xr:uid="{09D74510-72DA-49B5-8152-6C8D2D14E8C7}"/>
    <cellStyle name="Total 9 2 2 2 3" xfId="25648" xr:uid="{2EB29EB1-97F2-4D67-8DCF-A7B9844F19E5}"/>
    <cellStyle name="Total 9 2 2 2 3 2" xfId="25649" xr:uid="{1E1E8E2F-E4C7-4B62-A7E1-87A2279F4845}"/>
    <cellStyle name="Total 9 2 2 2 3 2 2" xfId="25650" xr:uid="{4AA97B31-2CF9-4213-A174-A76FAD0D9CED}"/>
    <cellStyle name="Total 9 2 2 2 3 3" xfId="25651" xr:uid="{643A2E76-4FEA-4140-BA95-EEDF7CCC6BC1}"/>
    <cellStyle name="Total 9 2 2 2 4" xfId="25652" xr:uid="{F27FB19A-4519-4E36-9BF4-21706DA69C86}"/>
    <cellStyle name="Total 9 2 2 2 4 2" xfId="25653" xr:uid="{33563020-7875-4D42-9C2F-3D75A3AD9D3E}"/>
    <cellStyle name="Total 9 2 2 2 4 2 2" xfId="25654" xr:uid="{E123D3F5-E44D-46D1-9470-999DBB51F56C}"/>
    <cellStyle name="Total 9 2 2 2 4 3" xfId="25655" xr:uid="{2C87DF17-C9B0-426F-AC7F-64B5416D5F96}"/>
    <cellStyle name="Total 9 2 2 2 5" xfId="25656" xr:uid="{761FCC87-4317-499B-B194-6483C40394AF}"/>
    <cellStyle name="Total 9 2 2 3" xfId="25657" xr:uid="{11CF7986-A842-49FF-8658-D6AA6B63CA6F}"/>
    <cellStyle name="Total 9 2 2 3 2" xfId="25658" xr:uid="{63B42987-6152-41F3-B671-A17D680394DB}"/>
    <cellStyle name="Total 9 2 2 3 2 2" xfId="25659" xr:uid="{688871B3-F876-4527-89E1-E3AF56E49BFE}"/>
    <cellStyle name="Total 9 2 2 3 2 2 2" xfId="25660" xr:uid="{331F3C8D-D364-4789-939B-222701C1F71A}"/>
    <cellStyle name="Total 9 2 2 3 2 3" xfId="25661" xr:uid="{250CDE95-35BE-4AF8-B504-E473F2E548C9}"/>
    <cellStyle name="Total 9 2 2 3 3" xfId="25662" xr:uid="{39A5CD4B-5F76-460F-93C3-3A86423F9E88}"/>
    <cellStyle name="Total 9 2 2 3 3 2" xfId="25663" xr:uid="{6AAC46EC-4A3F-4773-BDEE-2DEDB57BD466}"/>
    <cellStyle name="Total 9 2 2 3 3 2 2" xfId="25664" xr:uid="{B5F50DA5-CD12-412F-89D7-5165167C0C8F}"/>
    <cellStyle name="Total 9 2 2 3 3 3" xfId="25665" xr:uid="{08C5DE10-2448-4EC4-B187-D409631EDC30}"/>
    <cellStyle name="Total 9 2 2 3 4" xfId="25666" xr:uid="{D912CD32-1A02-44AE-82AA-D4FBE5F36543}"/>
    <cellStyle name="Total 9 2 2 4" xfId="25667" xr:uid="{92D42022-6036-431D-9A4D-995081F8CFDE}"/>
    <cellStyle name="Total 9 2 2 4 2" xfId="25668" xr:uid="{227033CB-FEC6-4530-A414-A95B0A3CA2E6}"/>
    <cellStyle name="Total 9 2 2 4 2 2" xfId="25669" xr:uid="{06EC30B3-9547-4AA3-9EDE-78FA1F0A052D}"/>
    <cellStyle name="Total 9 2 2 4 3" xfId="25670" xr:uid="{7231F588-C318-4F62-9839-06AD5BCDA16C}"/>
    <cellStyle name="Total 9 2 2 5" xfId="25671" xr:uid="{6A9A757C-35B5-4A60-9008-1FF1AF5D251D}"/>
    <cellStyle name="Total 9 2 2 5 2" xfId="25672" xr:uid="{9742FEF7-29A4-4DE3-9B0E-CB70336C210C}"/>
    <cellStyle name="Total 9 2 2 5 2 2" xfId="25673" xr:uid="{DFF50E7E-BB2A-425C-93C9-E8E14C7FD1F2}"/>
    <cellStyle name="Total 9 2 2 5 3" xfId="25674" xr:uid="{23F30C5B-2A2B-44BB-922D-DCF093A0C28A}"/>
    <cellStyle name="Total 9 2 2 6" xfId="25675" xr:uid="{DA5710FA-1F37-4F5C-94BE-10BA376D099D}"/>
    <cellStyle name="Total 9 2 3" xfId="25676" xr:uid="{223E0537-E678-403B-93FE-21D739DB6C42}"/>
    <cellStyle name="Total 9 2 3 2" xfId="25677" xr:uid="{9CDF60E6-1F0C-4629-ABBF-7F363232DEFF}"/>
    <cellStyle name="Total 9 2 3 2 2" xfId="25678" xr:uid="{4EA0DD7E-49DB-40B2-B919-E386475A0A9C}"/>
    <cellStyle name="Total 9 2 3 2 2 2" xfId="25679" xr:uid="{9E015B2F-4C0B-4016-9437-9B9BD794ADC4}"/>
    <cellStyle name="Total 9 2 3 2 2 2 2" xfId="25680" xr:uid="{48887B2D-43E5-4FE8-9D26-D2286DC5D674}"/>
    <cellStyle name="Total 9 2 3 2 2 3" xfId="25681" xr:uid="{0E342CE9-47FC-4B75-ABA1-4406FD0265B5}"/>
    <cellStyle name="Total 9 2 3 2 3" xfId="25682" xr:uid="{0DB1F5FF-F448-404F-B49B-CE6050F94632}"/>
    <cellStyle name="Total 9 2 3 2 3 2" xfId="25683" xr:uid="{BF770255-5434-4FC4-93B1-57FE69CCCD6A}"/>
    <cellStyle name="Total 9 2 3 2 3 2 2" xfId="25684" xr:uid="{6D989744-FC7C-4CAA-8D62-41054BABF5EA}"/>
    <cellStyle name="Total 9 2 3 2 3 3" xfId="25685" xr:uid="{D49AAA30-50CE-4193-B2B3-E04F39005BCF}"/>
    <cellStyle name="Total 9 2 3 2 4" xfId="25686" xr:uid="{335ABF68-724C-4FFA-9243-5765DB57576C}"/>
    <cellStyle name="Total 9 2 3 3" xfId="25687" xr:uid="{062A9D2E-3673-4D3E-B7EB-6C07B531E757}"/>
    <cellStyle name="Total 9 2 3 3 2" xfId="25688" xr:uid="{4AE2CFF8-4D86-4724-A10A-006D4AF3E9D8}"/>
    <cellStyle name="Total 9 2 3 3 2 2" xfId="25689" xr:uid="{8D27E55D-CA5B-4667-9EAC-2B7B4F3A3213}"/>
    <cellStyle name="Total 9 2 3 3 3" xfId="25690" xr:uid="{FCC768E7-B02F-47EE-BF2C-BB324C1AD5A4}"/>
    <cellStyle name="Total 9 2 3 4" xfId="25691" xr:uid="{FE7DD075-4FA8-419B-AC6A-4FC5BC1FD66D}"/>
    <cellStyle name="Total 9 2 3 4 2" xfId="25692" xr:uid="{FB8C8E82-CDE4-411F-B979-577F451A54BD}"/>
    <cellStyle name="Total 9 2 3 4 2 2" xfId="25693" xr:uid="{35495FBE-36C2-409E-9C24-6E805387476B}"/>
    <cellStyle name="Total 9 2 3 4 3" xfId="25694" xr:uid="{2522F1C0-4A45-4594-A217-F266EE55E165}"/>
    <cellStyle name="Total 9 2 3 5" xfId="25695" xr:uid="{E81835AD-963D-4770-8C65-D79AE3429D91}"/>
    <cellStyle name="Total 9 2 4" xfId="25696" xr:uid="{17D4BF63-37DB-4D51-89AF-7B3D0C3A7E48}"/>
    <cellStyle name="Total 9 2 4 2" xfId="25697" xr:uid="{57BC3B4B-29AD-4FB4-A5B3-5485F0A32995}"/>
    <cellStyle name="Total 9 2 4 2 2" xfId="25698" xr:uid="{4C4D3410-DD7C-4676-990F-2AAFF1F82AE3}"/>
    <cellStyle name="Total 9 2 4 2 2 2" xfId="25699" xr:uid="{4BEB5B5F-021A-4944-ABD5-E80BE817DA80}"/>
    <cellStyle name="Total 9 2 4 2 3" xfId="25700" xr:uid="{8B22A684-A509-4B20-A3FB-7378DAF7C9DF}"/>
    <cellStyle name="Total 9 2 4 3" xfId="25701" xr:uid="{2F6D9EAC-3887-44B5-AE6C-80B2565A6BA3}"/>
    <cellStyle name="Total 9 2 4 3 2" xfId="25702" xr:uid="{DAC87356-ACE9-4233-A241-378E6C526A06}"/>
    <cellStyle name="Total 9 2 4 3 2 2" xfId="25703" xr:uid="{84F81CA3-CD6C-4E6B-B226-2A1AFA93A88E}"/>
    <cellStyle name="Total 9 2 4 3 3" xfId="25704" xr:uid="{965338F7-76B8-4BE8-AA5C-7BCE7ABBC2E5}"/>
    <cellStyle name="Total 9 2 4 4" xfId="25705" xr:uid="{12A4775A-8C52-43BA-ABA0-EFFBBE545D65}"/>
    <cellStyle name="Total 9 2 5" xfId="25706" xr:uid="{6F967045-48F4-4D06-A0E4-F32FD12B09AD}"/>
    <cellStyle name="Total 9 2 5 2" xfId="25707" xr:uid="{ADFE3B02-DFA7-4215-A33D-92953A7C8F81}"/>
    <cellStyle name="Total 9 2 5 2 2" xfId="25708" xr:uid="{9558B112-872F-4BCF-AA08-070CCA30D5AF}"/>
    <cellStyle name="Total 9 2 5 3" xfId="25709" xr:uid="{197C7C67-04D9-4F18-8509-525566EA2D24}"/>
    <cellStyle name="Total 9 2 6" xfId="25710" xr:uid="{E170EEBC-0F31-473A-BCBD-4872027752D7}"/>
    <cellStyle name="Total 9 2 6 2" xfId="25711" xr:uid="{3952E6B8-A8A5-4280-9549-812C77202580}"/>
    <cellStyle name="Total 9 2 6 2 2" xfId="25712" xr:uid="{5C1AA3AB-D9FD-4D11-BC91-251932A6AB71}"/>
    <cellStyle name="Total 9 2 6 3" xfId="25713" xr:uid="{B7107922-E3F6-42FA-A3C7-5DF6E9490629}"/>
    <cellStyle name="Total 9 2 7" xfId="25714" xr:uid="{B520AC31-0AB5-446C-80A0-73D3825EF2AB}"/>
    <cellStyle name="Total 9 3" xfId="25715" xr:uid="{BF4300CE-08D8-4EB0-B545-ACDBE71E4A91}"/>
    <cellStyle name="Total 9 3 2" xfId="25716" xr:uid="{754E5BAC-42DF-4171-9F49-76508D18F7A1}"/>
    <cellStyle name="Total 9 3 2 2" xfId="25717" xr:uid="{C6987E58-5A4D-4FBC-B46F-1179687214CC}"/>
    <cellStyle name="Total 9 3 2 2 2" xfId="25718" xr:uid="{375B4AD6-0E4C-4345-A17E-928644E700F0}"/>
    <cellStyle name="Total 9 3 2 2 2 2" xfId="25719" xr:uid="{2F66CF6F-E6A4-4521-9440-741D99D286CB}"/>
    <cellStyle name="Total 9 3 2 2 2 2 2" xfId="25720" xr:uid="{B2C93091-AA18-4235-9314-A382F1D532E6}"/>
    <cellStyle name="Total 9 3 2 2 2 3" xfId="25721" xr:uid="{7B7C7D6F-918A-4478-B510-76E6688D9EBB}"/>
    <cellStyle name="Total 9 3 2 2 3" xfId="25722" xr:uid="{9E730474-2AF0-499B-8146-3F2043D8B788}"/>
    <cellStyle name="Total 9 3 2 2 3 2" xfId="25723" xr:uid="{47632EC9-AF40-4B54-AD9B-B51F0F0A0EA3}"/>
    <cellStyle name="Total 9 3 2 2 3 2 2" xfId="25724" xr:uid="{7B34BBE3-8232-409D-BBEC-F8EC00D64C35}"/>
    <cellStyle name="Total 9 3 2 2 3 3" xfId="25725" xr:uid="{F2371E2D-31E4-455F-8C0A-55A59C431E00}"/>
    <cellStyle name="Total 9 3 2 2 4" xfId="25726" xr:uid="{17D78692-E800-4405-AB5C-3AAEA2BD297A}"/>
    <cellStyle name="Total 9 3 2 3" xfId="25727" xr:uid="{8D5062C9-DCC5-4E11-BFF7-C96B2C59076A}"/>
    <cellStyle name="Total 9 3 2 3 2" xfId="25728" xr:uid="{03A2AEDC-AC9F-4CBE-8D62-546B06925C12}"/>
    <cellStyle name="Total 9 3 2 3 2 2" xfId="25729" xr:uid="{676E0E28-7A0E-4F49-BD05-F594E71FA159}"/>
    <cellStyle name="Total 9 3 2 3 3" xfId="25730" xr:uid="{AF2C86E3-BB42-4CCD-8EB0-9377805BF5B8}"/>
    <cellStyle name="Total 9 3 2 4" xfId="25731" xr:uid="{36C0F2FE-11D1-4813-BD8A-EC8B507B4826}"/>
    <cellStyle name="Total 9 3 2 4 2" xfId="25732" xr:uid="{0A0BDB0F-FB96-484F-A1CB-D011B7C1C999}"/>
    <cellStyle name="Total 9 3 2 4 2 2" xfId="25733" xr:uid="{25AB5980-0477-4545-A725-AF17180587F7}"/>
    <cellStyle name="Total 9 3 2 4 3" xfId="25734" xr:uid="{6F392931-99F6-4F4C-8C65-57FB798076AE}"/>
    <cellStyle name="Total 9 3 2 5" xfId="25735" xr:uid="{BC600B62-6AE7-4920-9E72-9E9BFB514696}"/>
    <cellStyle name="Total 9 3 3" xfId="25736" xr:uid="{F3C6910C-20DE-4840-A25D-DBDE45D5B783}"/>
    <cellStyle name="Total 9 3 3 2" xfId="25737" xr:uid="{2FAF10E7-86E0-4781-8E12-48E1156A9D35}"/>
    <cellStyle name="Total 9 3 3 2 2" xfId="25738" xr:uid="{C6567512-24BA-4086-BE2D-9FD9B29EF9B2}"/>
    <cellStyle name="Total 9 3 3 2 2 2" xfId="25739" xr:uid="{266DEE23-E234-4BAD-8684-0FD9141FB554}"/>
    <cellStyle name="Total 9 3 3 2 3" xfId="25740" xr:uid="{659F0A3B-93B2-4DA1-835E-662DD79409A3}"/>
    <cellStyle name="Total 9 3 3 3" xfId="25741" xr:uid="{D10B6F03-8CC5-483C-B5EE-E97F18DFE02D}"/>
    <cellStyle name="Total 9 3 3 3 2" xfId="25742" xr:uid="{5FC7C13F-7B7A-4801-83F0-ADD71C1A740F}"/>
    <cellStyle name="Total 9 3 3 3 2 2" xfId="25743" xr:uid="{E8D629AB-AD17-4937-AF55-3DCB2DF463EE}"/>
    <cellStyle name="Total 9 3 3 3 3" xfId="25744" xr:uid="{A9FBEFEE-1ECB-4236-9AB1-8FE658F862B1}"/>
    <cellStyle name="Total 9 3 3 4" xfId="25745" xr:uid="{052D3506-7145-45D7-A0E7-F02ADEC5ABA4}"/>
    <cellStyle name="Total 9 3 4" xfId="25746" xr:uid="{95EBB515-FD1A-4264-BDD1-580372BA7324}"/>
    <cellStyle name="Total 9 3 4 2" xfId="25747" xr:uid="{AA907E04-BF96-4CD2-AFAE-15C4DBFE9478}"/>
    <cellStyle name="Total 9 3 4 2 2" xfId="25748" xr:uid="{14A3EC11-A1B8-42D1-96FD-10DB38B70CDF}"/>
    <cellStyle name="Total 9 3 4 3" xfId="25749" xr:uid="{6DEAC0B0-B51F-4926-B5C6-1BD5CC931E3C}"/>
    <cellStyle name="Total 9 3 5" xfId="25750" xr:uid="{569472F1-499B-480B-B416-6F40FBF03A9A}"/>
    <cellStyle name="Total 9 3 5 2" xfId="25751" xr:uid="{675526A2-A3B2-405F-898A-78B23D23E1E3}"/>
    <cellStyle name="Total 9 3 5 2 2" xfId="25752" xr:uid="{052BC57B-B371-456B-94CF-3F804724537C}"/>
    <cellStyle name="Total 9 3 5 3" xfId="25753" xr:uid="{207E5E15-E88A-48DB-9461-56716462F1AC}"/>
    <cellStyle name="Total 9 3 6" xfId="25754" xr:uid="{C96C6472-8DA7-4D48-8867-B464C04A2A9F}"/>
    <cellStyle name="Total 9 4" xfId="25755" xr:uid="{A2A904E9-CC98-4D18-899A-00DC34DEDC95}"/>
    <cellStyle name="Total 9 4 2" xfId="25756" xr:uid="{4C139242-D7C5-4235-BE3A-9238BBE1D7A2}"/>
    <cellStyle name="Total 9 4 2 2" xfId="25757" xr:uid="{23F49605-D7C1-48EF-99AE-D7D035E91041}"/>
    <cellStyle name="Total 9 4 2 2 2" xfId="25758" xr:uid="{7B26616D-A3BC-4625-9888-313D90978115}"/>
    <cellStyle name="Total 9 4 2 2 2 2" xfId="25759" xr:uid="{D8D53913-C92D-4CBD-B32B-5B3AC9C9838A}"/>
    <cellStyle name="Total 9 4 2 2 3" xfId="25760" xr:uid="{EEA53730-7E71-4286-A477-A74CE15580E1}"/>
    <cellStyle name="Total 9 4 2 3" xfId="25761" xr:uid="{0DEA22E8-1014-48DA-80D1-929174B76F2A}"/>
    <cellStyle name="Total 9 4 2 3 2" xfId="25762" xr:uid="{D205A68B-EBC6-4CE2-B8D5-108592B24E40}"/>
    <cellStyle name="Total 9 4 2 3 2 2" xfId="25763" xr:uid="{AA5BAF2B-93E5-4E05-9E1C-F170D053D242}"/>
    <cellStyle name="Total 9 4 2 3 3" xfId="25764" xr:uid="{4A2371CF-0BC2-4347-9CD1-57821F5295FF}"/>
    <cellStyle name="Total 9 4 2 4" xfId="25765" xr:uid="{C84E1722-5DED-4A5A-BCF4-EA0166536A37}"/>
    <cellStyle name="Total 9 4 3" xfId="25766" xr:uid="{3F7D85B9-B7DE-4013-A0CA-7DFC90535594}"/>
    <cellStyle name="Total 9 4 3 2" xfId="25767" xr:uid="{DBCE1205-5E20-40F7-B0DD-61EE1CBE23B3}"/>
    <cellStyle name="Total 9 4 3 2 2" xfId="25768" xr:uid="{0EA4FA11-E41D-4738-A2E4-161E7C934C98}"/>
    <cellStyle name="Total 9 4 3 3" xfId="25769" xr:uid="{BC80219A-F182-430D-B2CE-711817BCA2D4}"/>
    <cellStyle name="Total 9 4 4" xfId="25770" xr:uid="{5FB56AB4-A3FD-4F3E-B741-DE72583A722F}"/>
    <cellStyle name="Total 9 4 4 2" xfId="25771" xr:uid="{E3D318A3-AD6D-4E1C-8AD8-F78D258B522D}"/>
    <cellStyle name="Total 9 4 4 2 2" xfId="25772" xr:uid="{FDB5ABCF-6D89-4C97-A678-7EC0049C7EF7}"/>
    <cellStyle name="Total 9 4 4 3" xfId="25773" xr:uid="{990E938C-6E67-4A2E-A919-551BC6F7A210}"/>
    <cellStyle name="Total 9 4 5" xfId="25774" xr:uid="{D36F68C1-3B13-478D-AD08-96ECC4F3F38E}"/>
    <cellStyle name="Total 9 5" xfId="25775" xr:uid="{CDD5D457-B0FD-44A4-9DFE-9DA1CE8D7EF6}"/>
    <cellStyle name="Total 9 5 2" xfId="25776" xr:uid="{34D90B66-F971-48D6-B6C0-EBF9447172B1}"/>
    <cellStyle name="Total 9 5 2 2" xfId="25777" xr:uid="{A78A656B-313B-4702-B0D8-BA28CC586AC1}"/>
    <cellStyle name="Total 9 5 2 2 2" xfId="25778" xr:uid="{C1ECFB23-0A7B-4674-81C2-08AABD87CF99}"/>
    <cellStyle name="Total 9 5 2 3" xfId="25779" xr:uid="{9BC9F7FA-4D50-42D7-A835-0970834D8322}"/>
    <cellStyle name="Total 9 5 3" xfId="25780" xr:uid="{5EFE8F7B-A77F-4D41-B438-746253F34DD8}"/>
    <cellStyle name="Total 9 5 3 2" xfId="25781" xr:uid="{294C2579-D8A9-4545-842B-0893CD3AB6D7}"/>
    <cellStyle name="Total 9 5 3 2 2" xfId="25782" xr:uid="{21639C0F-6EBE-49DE-8412-3E3EC6A7BC96}"/>
    <cellStyle name="Total 9 5 3 3" xfId="25783" xr:uid="{B873AC70-149C-4511-898D-E45E85D37CEB}"/>
    <cellStyle name="Total 9 5 4" xfId="25784" xr:uid="{08526080-5340-4BF4-B4FE-1BBA49CA3004}"/>
    <cellStyle name="Total 9 6" xfId="25785" xr:uid="{F5458AA0-D5D4-4D04-97A9-65260A3B5927}"/>
    <cellStyle name="Total 9 6 2" xfId="25786" xr:uid="{CDBC9BD6-38B4-482B-A7B1-D508291E1DF1}"/>
    <cellStyle name="Total 9 6 2 2" xfId="25787" xr:uid="{CC626D74-3AC3-4E7A-BD3E-FB5FF1D90912}"/>
    <cellStyle name="Total 9 6 3" xfId="25788" xr:uid="{6FF6E189-7935-4427-B30A-452E416F995A}"/>
    <cellStyle name="Total 9 7" xfId="25789" xr:uid="{6FA8065A-6F3E-47DF-A8F2-58705C8AF6DA}"/>
    <cellStyle name="Total 9 7 2" xfId="25790" xr:uid="{D51B2C7E-F901-4D44-AD1B-8CE60BFC2C50}"/>
    <cellStyle name="Total 9 7 2 2" xfId="25791" xr:uid="{16AD8942-3F63-4C00-B536-4393D8ABBC06}"/>
    <cellStyle name="Total 9 7 3" xfId="25792" xr:uid="{E486A079-879C-457B-A5F3-843FB6EC4CDB}"/>
    <cellStyle name="Total 9 8" xfId="25793" xr:uid="{E0C1B426-5BFD-43EA-8593-18EF762B55A4}"/>
    <cellStyle name="Total1" xfId="2083" xr:uid="{CE9AAB77-AA03-4270-9549-4579D12646D0}"/>
    <cellStyle name="totalbalan" xfId="2084" xr:uid="{B4A04B8F-30DA-466A-B5D4-B99F7821030B}"/>
    <cellStyle name="TotalCurrency" xfId="2085" xr:uid="{A6FB50A3-B8AC-48F4-8DD9-437672F51EA9}"/>
    <cellStyle name="ubordinated Debt" xfId="2086" xr:uid="{42C6B298-6733-4F23-BC05-46670FD046F5}"/>
    <cellStyle name="underline 1 decimal" xfId="2087" xr:uid="{771E060D-4CCA-4704-BFD1-FA48B2F3C0F7}"/>
    <cellStyle name="underline 2 decimals" xfId="2088" xr:uid="{2CB4982B-860F-41FE-AF8D-1D2523A0A1F6}"/>
    <cellStyle name="underline 2 decimals 2" xfId="2089" xr:uid="{BFD8D36D-8D51-4DDF-841F-511C6FEF2523}"/>
    <cellStyle name="underline 2 decimals 2 2" xfId="2090" xr:uid="{7AE256C9-84C8-498D-8B3C-6AC1759EF090}"/>
    <cellStyle name="underline 2 decimals 3" xfId="2091" xr:uid="{37E91CD6-CF1E-4C17-A2EA-364087C1A041}"/>
    <cellStyle name="underline 2 decimals 3 2" xfId="2092" xr:uid="{0C319262-D80C-4F93-A78E-E0891D0C1EC6}"/>
    <cellStyle name="underline 2 decimals 4" xfId="2093" xr:uid="{5FFB038B-474F-4A23-A71F-4873704348DD}"/>
    <cellStyle name="underline flush left" xfId="2094" xr:uid="{7166765A-CAEE-4B41-8DE0-9FF720776387}"/>
    <cellStyle name="underline no decimals" xfId="2095" xr:uid="{0688BFE1-3CC5-49B3-A15F-0CC8D68AF781}"/>
    <cellStyle name="underline no decimals 2" xfId="2096" xr:uid="{AA3DF9E5-1C53-41E4-8555-8FDE22B79181}"/>
    <cellStyle name="underline no decimals 2 2" xfId="2097" xr:uid="{518D6D74-3ADC-461D-9CC0-A78D6E1B1828}"/>
    <cellStyle name="underline no decimals 3" xfId="2098" xr:uid="{B6121E98-5AD2-4747-8620-6AA2E032E9A5}"/>
    <cellStyle name="underline no decimals 3 2" xfId="2099" xr:uid="{E4CAB9D0-3BAA-4D3B-872A-B05FFF7C9D5A}"/>
    <cellStyle name="underline no decimals 4" xfId="2100" xr:uid="{F507F021-1557-486B-AA32-E7E8845CC2CD}"/>
    <cellStyle name="Unsure" xfId="2101" xr:uid="{1C4AD840-6344-4CA4-859C-C820C5E7D648}"/>
    <cellStyle name="Valores[2]" xfId="2102" xr:uid="{3E626800-FDAD-4449-99E0-11848731B306}"/>
    <cellStyle name="Valores[2] 2" xfId="25794" xr:uid="{ABAB7ED5-40EB-4E3D-850F-FE9E3BEF2237}"/>
    <cellStyle name="Valores[2] 3" xfId="25795" xr:uid="{9E06803D-3ED1-4EC0-8BE1-3A984D982AE6}"/>
    <cellStyle name="Valores[4]" xfId="2103" xr:uid="{D6ED7351-A3DE-46BE-B656-0F637BA27224}"/>
    <cellStyle name="Valores[4] 2" xfId="25796" xr:uid="{C60C27B7-007D-4B68-8D0E-0598D6FC0F53}"/>
    <cellStyle name="Valores[4] 3" xfId="25797" xr:uid="{F815658F-5DBC-42A9-A397-772BEA7AC1A9}"/>
    <cellStyle name="ValoresSaldo[2]" xfId="2104" xr:uid="{6BCEF167-D2C0-4836-8461-B001D68FC6AD}"/>
    <cellStyle name="ValoresSaldo[2] 2" xfId="25798" xr:uid="{108554C6-B778-47B3-802A-5E66A098302E}"/>
    <cellStyle name="ValoresSaldo[2] 3" xfId="25799" xr:uid="{8791CD14-BBC3-4B6F-89B9-6A8C755E18AC}"/>
    <cellStyle name="Valuta (0)" xfId="25800" xr:uid="{194A8DF2-B7C3-4DBB-BF51-9EBE30005E36}"/>
    <cellStyle name="Valuta [0]_Blad1" xfId="25801" xr:uid="{1D9AE5E2-7A55-4AE1-904B-439BA803F274}"/>
    <cellStyle name="Valuta_Blad1" xfId="25802" xr:uid="{D81107B7-F9E7-42A3-B51B-87CE370D554F}"/>
    <cellStyle name="Verificar Célula" xfId="25803" xr:uid="{A42E70A6-D4E8-4B97-B6EA-863E07D42890}"/>
    <cellStyle name="Vérification" xfId="25804" xr:uid="{85CD7745-5451-4784-A76C-B0FD298D64FA}"/>
    <cellStyle name="Vírgula" xfId="1" builtinId="3"/>
    <cellStyle name="Vírgula 10" xfId="25805" xr:uid="{FC1A8B24-AB97-4C8B-BC2B-820937C24FA0}"/>
    <cellStyle name="Vírgula 10 2" xfId="25806" xr:uid="{14A05E21-4EFD-40D8-9F69-BD3EA1832F52}"/>
    <cellStyle name="Vírgula 10 3" xfId="25807" xr:uid="{327B1516-D3C5-4B50-906D-F6238709950C}"/>
    <cellStyle name="Vírgula 11" xfId="25808" xr:uid="{C08F55EC-AC60-47BA-AA6B-E1DF3E31449F}"/>
    <cellStyle name="Vírgula 11 2" xfId="25809" xr:uid="{92FE9E94-7649-4E07-812D-A9593EB6641F}"/>
    <cellStyle name="Vírgula 12" xfId="25810" xr:uid="{4A65AB7B-0337-4FBB-9BB3-F42796D9383F}"/>
    <cellStyle name="Vírgula 13" xfId="25811" xr:uid="{549BE928-7DB8-4A33-B0A3-883F8A4164F5}"/>
    <cellStyle name="Vírgula 14" xfId="25812" xr:uid="{F6CC0A68-4D5E-4CCE-BC28-1B7B0BBDB6F9}"/>
    <cellStyle name="Vírgula 15" xfId="25813" xr:uid="{8AB01D98-8EAC-4B49-83D4-A2BEAB77DFEC}"/>
    <cellStyle name="Vírgula 16" xfId="8" xr:uid="{22AE0A5E-4714-458C-8FCC-BB89244E79E8}"/>
    <cellStyle name="Vírgula 2" xfId="5" xr:uid="{32F601F3-2E51-43E8-9808-2F1C43EA8F52}"/>
    <cellStyle name="Vírgula 2 2" xfId="2106" xr:uid="{0585E2C6-B237-4B3C-9263-CF0637D092BD}"/>
    <cellStyle name="Vírgula 2 2 2" xfId="2107" xr:uid="{924E6725-ADBD-4EA9-BEE1-6776D2A51646}"/>
    <cellStyle name="Vírgula 2 2 2 2" xfId="25814" xr:uid="{9800D3EC-9E8A-4CC9-8BBD-D0044D386121}"/>
    <cellStyle name="Vírgula 2 2 2 2 2" xfId="25815" xr:uid="{78392F74-A66F-46E6-A076-2B932BE19AC9}"/>
    <cellStyle name="Vírgula 2 2 2 2 2 2" xfId="25816" xr:uid="{500529E2-D98C-461E-8288-DCBF12E265B9}"/>
    <cellStyle name="Vírgula 2 2 2 2 3" xfId="25817" xr:uid="{67449A42-98C3-4225-954D-DFA2C0416D61}"/>
    <cellStyle name="Vírgula 2 2 2 3" xfId="25818" xr:uid="{66A68F30-7E4D-461A-87DA-0D448CC70A1F}"/>
    <cellStyle name="Vírgula 2 2 3" xfId="25819" xr:uid="{38424EB7-9C3C-4522-88A5-A7A7E109E638}"/>
    <cellStyle name="Vírgula 2 2 4" xfId="25820" xr:uid="{C382AD72-5117-4955-9B51-F88DBF6D11C6}"/>
    <cellStyle name="Vírgula 2 3" xfId="2108" xr:uid="{663BF7DB-43ED-4859-A37C-436A3111CC15}"/>
    <cellStyle name="Vírgula 2 3 2" xfId="2109" xr:uid="{CFA78AE0-8B01-407E-BF1E-A08039CC7C26}"/>
    <cellStyle name="Vírgula 2 3 2 2" xfId="25821" xr:uid="{54C91FFC-34BE-4529-9212-B98CCAAF892A}"/>
    <cellStyle name="Vírgula 2 4" xfId="2110" xr:uid="{A2302903-D63D-40DB-9263-9A6D7A1D4607}"/>
    <cellStyle name="Vírgula 2 4 2" xfId="2111" xr:uid="{5951D079-BC5A-4379-8C9A-BF67BEF83D6F}"/>
    <cellStyle name="Vírgula 2 5" xfId="2112" xr:uid="{02121169-5A2F-4C13-92FF-36C80C8B8EAB}"/>
    <cellStyle name="Vírgula 2 5 2" xfId="25822" xr:uid="{76FA1839-A059-4C4E-A13A-E1E816C61A95}"/>
    <cellStyle name="Vírgula 2 5 3" xfId="25823" xr:uid="{8B88C757-281A-4427-9D19-7CC23A95E0B0}"/>
    <cellStyle name="Vírgula 2 6" xfId="2105" xr:uid="{087489AF-3285-42BF-8F0B-65DDA38A1AC4}"/>
    <cellStyle name="Vírgula 2 6 2" xfId="25824" xr:uid="{C7D95C9A-9E03-4553-940C-F24E5934402D}"/>
    <cellStyle name="Vírgula 2 7" xfId="25825" xr:uid="{78C7737F-8D09-49AE-A89D-249C311EE070}"/>
    <cellStyle name="Vírgula 2 8" xfId="25826" xr:uid="{A74BF9F2-461E-4147-879E-66341F23982B}"/>
    <cellStyle name="Vírgula 2 9" xfId="9" xr:uid="{6AE60D4B-E31A-4B1A-AABD-A627F157E328}"/>
    <cellStyle name="Vírgula 3" xfId="2113" xr:uid="{53C09D25-92DE-44C0-9666-FF013A9B74B6}"/>
    <cellStyle name="Vírgula 3 2" xfId="2114" xr:uid="{E20D705F-3894-41B5-BDA7-E448A19A7EAF}"/>
    <cellStyle name="Vírgula 3 2 2" xfId="2115" xr:uid="{5C05067C-0D44-4590-838F-F5AEA94CAE00}"/>
    <cellStyle name="Vírgula 3 3" xfId="2116" xr:uid="{66AE052A-4E6A-4FB0-8C73-377B9A027B1B}"/>
    <cellStyle name="Vírgula 3 4" xfId="2117" xr:uid="{C3260D23-DDCA-422E-971E-D541872ADA97}"/>
    <cellStyle name="Vírgula 3 5" xfId="25827" xr:uid="{8DB517D9-EDD1-4BB0-8900-55B6FE0F1B24}"/>
    <cellStyle name="Vírgula 3 6" xfId="25828" xr:uid="{FF5B472B-B3C7-40C8-B1C5-71B1DD55C5EC}"/>
    <cellStyle name="Vírgula 3 7" xfId="25829" xr:uid="{6E994F08-08BC-4948-B50C-3873229333C8}"/>
    <cellStyle name="Vírgula 4" xfId="2118" xr:uid="{D6D95D8C-4F03-4AFB-85CC-984AA8BED0FD}"/>
    <cellStyle name="Vírgula 4 2" xfId="2119" xr:uid="{E7678009-DD0E-4882-AE2F-710284666E8C}"/>
    <cellStyle name="Vírgula 4 2 2" xfId="25830" xr:uid="{0AF426D9-6E31-45DE-8F0C-D0D038D580DE}"/>
    <cellStyle name="Vírgula 4 3" xfId="25831" xr:uid="{174623FB-4903-472B-BEBF-A3C0FF6EC6CC}"/>
    <cellStyle name="Vírgula 5" xfId="2120" xr:uid="{E704DAA4-AE6A-4C50-9B89-9637BEF68669}"/>
    <cellStyle name="Vírgula 6" xfId="2121" xr:uid="{D869C27F-BE3D-4D2F-8DCE-907682E79498}"/>
    <cellStyle name="Vírgula 7" xfId="2122" xr:uid="{7A19D8BE-818D-4249-9329-1EB99DED3BA5}"/>
    <cellStyle name="Vírgula 7 2" xfId="25832" xr:uid="{6A53F363-6F15-4D08-BD9E-4A36E5D66DD7}"/>
    <cellStyle name="Vírgula 7 3" xfId="25833" xr:uid="{B1214834-A9B2-42BC-95D8-040180095AF4}"/>
    <cellStyle name="Vírgula 8" xfId="2123" xr:uid="{6F080957-DF15-4241-A304-0D1CDD3C553E}"/>
    <cellStyle name="Vírgula 8 2" xfId="25834" xr:uid="{D4E69431-BC34-456A-833B-1C17A1A92B4F}"/>
    <cellStyle name="Vírgula 8 3" xfId="25835" xr:uid="{EDB7C71E-1358-403A-9A84-357624010422}"/>
    <cellStyle name="Vírgula 9" xfId="2124" xr:uid="{943B75DC-6FCF-4352-80B3-146A42A15A19}"/>
    <cellStyle name="Vírgula 9 2" xfId="25836" xr:uid="{2177D870-6274-44C2-AA86-4C7BEC0F099D}"/>
    <cellStyle name="Vírgula 9 3" xfId="25837" xr:uid="{3D5398FF-AC78-4E6D-BCAA-FFDD5FFBBE71}"/>
    <cellStyle name="Warburg" xfId="2125" xr:uid="{DF770D28-5576-4CBC-AF56-02F79F3BB42D}"/>
    <cellStyle name="Warburg 2" xfId="2126" xr:uid="{1D4715CF-3547-432B-AB90-869FAC2FB701}"/>
    <cellStyle name="Warburg 2 2" xfId="2127" xr:uid="{BE9EF6BC-AC6C-4360-9CCA-9B60AA361880}"/>
    <cellStyle name="Warburg 3" xfId="2128" xr:uid="{F43219BB-4308-4965-B10B-264E791C597C}"/>
    <cellStyle name="Warning" xfId="2129" xr:uid="{7612D26C-F8F9-47FB-B847-AAD65A779FC4}"/>
    <cellStyle name="Warning Text" xfId="25838" xr:uid="{E52430BE-1DD0-438B-9782-F6E889DF5383}"/>
    <cellStyle name="Warning Text 2" xfId="25839" xr:uid="{1C4276FD-5062-47C2-886F-3B072FAE43F4}"/>
    <cellStyle name="White" xfId="2130" xr:uid="{5A702921-39C6-43D3-86AA-0DE5B93AB07C}"/>
    <cellStyle name="WideFontText" xfId="2131" xr:uid="{C457A410-C29F-4ABA-B63F-F5621B1357EE}"/>
    <cellStyle name="year" xfId="2132" xr:uid="{18815769-B34C-438A-A17F-8E4FB63F4524}"/>
    <cellStyle name="year 2" xfId="2133" xr:uid="{7D99AACE-30EA-4E00-8A2E-CC707B681045}"/>
    <cellStyle name="year 2 2" xfId="2134" xr:uid="{510328E8-E592-41D9-B686-B8FEA9F3A41E}"/>
    <cellStyle name="year 2 2 2" xfId="2135" xr:uid="{9ED3B063-9DC2-4653-BC03-660AA9131A75}"/>
    <cellStyle name="year 2 2 2 2" xfId="25840" xr:uid="{8E25B342-344D-4A1A-8BCC-B702ED418C83}"/>
    <cellStyle name="year 2 2 3" xfId="25841" xr:uid="{121AC737-7619-4ECE-824F-E5ACDD2DAEBE}"/>
    <cellStyle name="year 2 3" xfId="25842" xr:uid="{8AA8EAD0-7FF1-4D27-BD26-914E06229BE0}"/>
    <cellStyle name="year 3" xfId="25843" xr:uid="{A1AD43BB-3930-40F7-BCB4-BC71E327AAB0}"/>
    <cellStyle name="year 3 2" xfId="25844" xr:uid="{E6C599FF-9201-48E4-A18C-686736BF489D}"/>
    <cellStyle name="year 4" xfId="25845" xr:uid="{4F3DFF2D-1920-4834-886A-A73E47032A28}"/>
    <cellStyle name="yellow" xfId="2136" xr:uid="{7194EDF4-F4B4-4391-985F-703C297A184B}"/>
    <cellStyle name="zeroifsmall" xfId="25846" xr:uid="{D0D6D25C-23DF-40B6-B210-369DCB0DC5E1}"/>
    <cellStyle name="Обычный_02 profit and loss account" xfId="25847" xr:uid="{3EF8C3FF-C5B8-476B-98F1-3F1979D47E36}"/>
    <cellStyle name="Финансовый_02 profit and loss account" xfId="25848" xr:uid="{7181A3FA-EC84-48C5-AEEE-B33AAE021AAA}"/>
    <cellStyle name="ハイパーリンク_BOOK1" xfId="2137" xr:uid="{25C25046-DF89-4BBF-A37D-98B1754D8081}"/>
    <cellStyle name="콤마 [0]_laroux" xfId="2138" xr:uid="{EB37776C-9136-4C9A-8126-01C7CD02A28E}"/>
    <cellStyle name="콤마_laroux" xfId="2139" xr:uid="{DB47AE21-B537-4840-9D55-01F6EE3E4481}"/>
    <cellStyle name="통화 [0]_laroux" xfId="2140" xr:uid="{2BCB901D-397D-48D1-919E-36C37BC9073C}"/>
    <cellStyle name="통화_laroux" xfId="2141" xr:uid="{83B77165-63C9-4629-85BA-88B15952616F}"/>
    <cellStyle name="표준_laroux" xfId="2142" xr:uid="{9DAC6674-07F9-4C48-AE2D-8C403A1F3D09}"/>
    <cellStyle name="一般_Boeing" xfId="25849" xr:uid="{2ED664BA-3E1B-42E9-BD98-C147B6302E82}"/>
    <cellStyle name="千分位[0]_update" xfId="25850" xr:uid="{BF6E2971-58F6-4055-AE87-79A24C3DEFFA}"/>
    <cellStyle name="千分位_yield_forecast" xfId="25851" xr:uid="{97BBDCEB-5956-4684-BF47-10BF7774214F}"/>
    <cellStyle name="桁区切り [0.00]_~0032429" xfId="2143" xr:uid="{5B78E4C6-23BD-4863-B4CA-C968A4AAE920}"/>
    <cellStyle name="桁区切り_~0032429" xfId="2144" xr:uid="{43C35E44-613E-4CBC-8ADC-4EE0C805DA79}"/>
    <cellStyle name="標準_~0032429" xfId="2145" xr:uid="{94C20083-7B77-43EF-8463-D4E7933929B3}"/>
    <cellStyle name="表示済みのハイパーリンク_BOOK1" xfId="2146" xr:uid="{5A9E2DCD-2575-4895-A67C-9D864DF00991}"/>
    <cellStyle name="貨幣 [0]_yield_forecast" xfId="25852" xr:uid="{00ED6F0B-6945-4080-864C-90E2A950C623}"/>
    <cellStyle name="貨幣[0]_要項節錄" xfId="25853" xr:uid="{E5EC5A09-2775-4104-892E-17DCFB0E1F70}"/>
    <cellStyle name="貨幣_yield_forecast" xfId="25854" xr:uid="{E10A8172-FFB7-49E2-939F-CC967DF2F6BB}"/>
    <cellStyle name="通貨 [0.00]_~0032429" xfId="2147" xr:uid="{496A7B7F-C1A0-49F5-894A-48D072659236}"/>
    <cellStyle name="通貨_~0032429" xfId="2148" xr:uid="{75DBC073-4042-4E0F-A316-E7DEFA938C60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806854" y="1385999"/>
    <xdr:ext cx="0" cy="6350"/>
    <xdr:grpSp>
      <xdr:nvGrpSpPr>
        <xdr:cNvPr id="16" name="Group 1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/>
      </xdr:nvGrpSpPr>
      <xdr:grpSpPr>
        <a:xfrm>
          <a:off x="3806854" y="1385999"/>
          <a:ext cx="0" cy="6350"/>
          <a:chOff x="0" y="0"/>
          <a:chExt cx="0" cy="6350"/>
        </a:xfrm>
      </xdr:grpSpPr>
      <xdr:sp macro="" textlink="">
        <xdr:nvSpPr>
          <xdr:cNvPr id="17" name="Shape 17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8" name="Shape 18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9" name="Shape 19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absoluteAnchor>
  <xdr:absoluteAnchor>
    <xdr:pos x="4374690" y="1385999"/>
    <xdr:ext cx="0" cy="6350"/>
    <xdr:grpSp>
      <xdr:nvGrpSpPr>
        <xdr:cNvPr id="20" name="Group 20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pSpPr/>
      </xdr:nvGrpSpPr>
      <xdr:grpSpPr>
        <a:xfrm>
          <a:off x="4374690" y="1385999"/>
          <a:ext cx="0" cy="6350"/>
          <a:chOff x="0" y="0"/>
          <a:chExt cx="0" cy="6350"/>
        </a:xfrm>
      </xdr:grpSpPr>
      <xdr:sp macro="" textlink="">
        <xdr:nvSpPr>
          <xdr:cNvPr id="21" name="Shape 21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2" name="Shape 22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3" name="Shape 23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absoluteAnchor>
  <xdr:twoCellAnchor editAs="oneCell">
    <xdr:from>
      <xdr:col>4</xdr:col>
      <xdr:colOff>3420</xdr:colOff>
      <xdr:row>14</xdr:row>
      <xdr:rowOff>105596</xdr:rowOff>
    </xdr:from>
    <xdr:to>
      <xdr:col>4</xdr:col>
      <xdr:colOff>3420</xdr:colOff>
      <xdr:row>14</xdr:row>
      <xdr:rowOff>111946</xdr:rowOff>
    </xdr:to>
    <xdr:grpSp>
      <xdr:nvGrpSpPr>
        <xdr:cNvPr id="24" name="Group 2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pSpPr/>
      </xdr:nvGrpSpPr>
      <xdr:grpSpPr>
        <a:xfrm>
          <a:off x="5089770" y="2191571"/>
          <a:ext cx="0" cy="6350"/>
          <a:chOff x="0" y="0"/>
          <a:chExt cx="0" cy="6350"/>
        </a:xfrm>
      </xdr:grpSpPr>
      <xdr:sp macro="" textlink="">
        <xdr:nvSpPr>
          <xdr:cNvPr id="25" name="Shape 25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6" name="Shape 26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/>
        </xdr:nvSpPr>
        <xdr:spPr>
          <a:xfrm>
            <a:off x="6" y="3177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7" name="Shape 27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/>
        </xdr:nvSpPr>
        <xdr:spPr>
          <a:xfrm>
            <a:off x="0" y="3177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6</xdr:col>
      <xdr:colOff>3280</xdr:colOff>
      <xdr:row>14</xdr:row>
      <xdr:rowOff>105596</xdr:rowOff>
    </xdr:from>
    <xdr:to>
      <xdr:col>6</xdr:col>
      <xdr:colOff>3280</xdr:colOff>
      <xdr:row>14</xdr:row>
      <xdr:rowOff>111946</xdr:rowOff>
    </xdr:to>
    <xdr:grpSp>
      <xdr:nvGrpSpPr>
        <xdr:cNvPr id="28" name="Group 28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pSpPr/>
      </xdr:nvGrpSpPr>
      <xdr:grpSpPr>
        <a:xfrm>
          <a:off x="6070705" y="2191571"/>
          <a:ext cx="0" cy="6350"/>
          <a:chOff x="0" y="0"/>
          <a:chExt cx="0" cy="6350"/>
        </a:xfrm>
      </xdr:grpSpPr>
      <xdr:sp macro="" textlink="">
        <xdr:nvSpPr>
          <xdr:cNvPr id="29" name="Shape 29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0" name="Shape 30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/>
        </xdr:nvSpPr>
        <xdr:spPr>
          <a:xfrm>
            <a:off x="5" y="3177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1" name="Shape 31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/>
        </xdr:nvSpPr>
        <xdr:spPr>
          <a:xfrm>
            <a:off x="0" y="3177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8</xdr:col>
      <xdr:colOff>3413</xdr:colOff>
      <xdr:row>14</xdr:row>
      <xdr:rowOff>105596</xdr:rowOff>
    </xdr:from>
    <xdr:to>
      <xdr:col>8</xdr:col>
      <xdr:colOff>3413</xdr:colOff>
      <xdr:row>14</xdr:row>
      <xdr:rowOff>111946</xdr:rowOff>
    </xdr:to>
    <xdr:grpSp>
      <xdr:nvGrpSpPr>
        <xdr:cNvPr id="32" name="Group 3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/>
      </xdr:nvGrpSpPr>
      <xdr:grpSpPr>
        <a:xfrm>
          <a:off x="7051913" y="2191571"/>
          <a:ext cx="0" cy="6350"/>
          <a:chOff x="0" y="0"/>
          <a:chExt cx="0" cy="6350"/>
        </a:xfrm>
      </xdr:grpSpPr>
      <xdr:sp macro="" textlink="">
        <xdr:nvSpPr>
          <xdr:cNvPr id="33" name="Shape 33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4" name="Shape 34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/>
        </xdr:nvSpPr>
        <xdr:spPr>
          <a:xfrm>
            <a:off x="0" y="3177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5" name="Shape 35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/>
        </xdr:nvSpPr>
        <xdr:spPr>
          <a:xfrm>
            <a:off x="6" y="3177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absoluteAnchor>
    <xdr:pos x="5226446" y="1501198"/>
    <xdr:ext cx="0" cy="6350"/>
    <xdr:grpSp>
      <xdr:nvGrpSpPr>
        <xdr:cNvPr id="36" name="Group 3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pSpPr/>
      </xdr:nvGrpSpPr>
      <xdr:grpSpPr>
        <a:xfrm>
          <a:off x="5226446" y="1501198"/>
          <a:ext cx="0" cy="6350"/>
          <a:chOff x="0" y="0"/>
          <a:chExt cx="0" cy="6350"/>
        </a:xfrm>
      </xdr:grpSpPr>
      <xdr:sp macro="" textlink="">
        <xdr:nvSpPr>
          <xdr:cNvPr id="37" name="Shape 37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8" name="Shape 38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/>
        </xdr:nvSpPr>
        <xdr:spPr>
          <a:xfrm>
            <a:off x="0" y="3177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9" name="Shape 39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/>
        </xdr:nvSpPr>
        <xdr:spPr>
          <a:xfrm>
            <a:off x="6" y="3177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absoluteAnchor>
  <xdr:absoluteAnchor>
    <xdr:pos x="5818785" y="1501198"/>
    <xdr:ext cx="0" cy="6350"/>
    <xdr:grpSp>
      <xdr:nvGrpSpPr>
        <xdr:cNvPr id="40" name="Group 40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pSpPr/>
      </xdr:nvGrpSpPr>
      <xdr:grpSpPr>
        <a:xfrm>
          <a:off x="5818785" y="1501198"/>
          <a:ext cx="0" cy="6350"/>
          <a:chOff x="0" y="0"/>
          <a:chExt cx="0" cy="6350"/>
        </a:xfrm>
      </xdr:grpSpPr>
      <xdr:sp macro="" textlink="">
        <xdr:nvSpPr>
          <xdr:cNvPr id="41" name="Shape 41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2" name="Shape 42"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0" y="3177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3" name="Shape 43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/>
        </xdr:nvSpPr>
        <xdr:spPr>
          <a:xfrm>
            <a:off x="6" y="3177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absoluteAnchor>
  <xdr:twoCellAnchor editAs="oneCell">
    <xdr:from>
      <xdr:col>13</xdr:col>
      <xdr:colOff>3387</xdr:colOff>
      <xdr:row>13</xdr:row>
      <xdr:rowOff>125999</xdr:rowOff>
    </xdr:from>
    <xdr:to>
      <xdr:col>13</xdr:col>
      <xdr:colOff>3387</xdr:colOff>
      <xdr:row>13</xdr:row>
      <xdr:rowOff>132349</xdr:rowOff>
    </xdr:to>
    <xdr:grpSp>
      <xdr:nvGrpSpPr>
        <xdr:cNvPr id="44" name="Group 44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GrpSpPr/>
      </xdr:nvGrpSpPr>
      <xdr:grpSpPr>
        <a:xfrm>
          <a:off x="9566487" y="2050049"/>
          <a:ext cx="0" cy="6350"/>
          <a:chOff x="0" y="0"/>
          <a:chExt cx="0" cy="6350"/>
        </a:xfrm>
      </xdr:grpSpPr>
      <xdr:sp macro="" textlink="">
        <xdr:nvSpPr>
          <xdr:cNvPr id="45" name="Shape 45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/>
        </xdr:nvSpPr>
        <xdr:spPr>
          <a:xfrm>
            <a:off x="5" y="3177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6" name="Shape 46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7" name="Shape 47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10</xdr:col>
      <xdr:colOff>3571</xdr:colOff>
      <xdr:row>13</xdr:row>
      <xdr:rowOff>125999</xdr:rowOff>
    </xdr:from>
    <xdr:to>
      <xdr:col>10</xdr:col>
      <xdr:colOff>3571</xdr:colOff>
      <xdr:row>13</xdr:row>
      <xdr:rowOff>132349</xdr:rowOff>
    </xdr:to>
    <xdr:grpSp>
      <xdr:nvGrpSpPr>
        <xdr:cNvPr id="48" name="Group 48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GrpSpPr/>
      </xdr:nvGrpSpPr>
      <xdr:grpSpPr>
        <a:xfrm>
          <a:off x="8033146" y="2050049"/>
          <a:ext cx="0" cy="6350"/>
          <a:chOff x="0" y="0"/>
          <a:chExt cx="0" cy="6350"/>
        </a:xfrm>
      </xdr:grpSpPr>
      <xdr:sp macro="" textlink="">
        <xdr:nvSpPr>
          <xdr:cNvPr id="49" name="Shape 49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50" name="Shape 50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14</xdr:col>
      <xdr:colOff>3455</xdr:colOff>
      <xdr:row>13</xdr:row>
      <xdr:rowOff>125999</xdr:rowOff>
    </xdr:from>
    <xdr:to>
      <xdr:col>14</xdr:col>
      <xdr:colOff>3455</xdr:colOff>
      <xdr:row>13</xdr:row>
      <xdr:rowOff>132349</xdr:rowOff>
    </xdr:to>
    <xdr:grpSp>
      <xdr:nvGrpSpPr>
        <xdr:cNvPr id="51" name="Group 5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GrpSpPr/>
      </xdr:nvGrpSpPr>
      <xdr:grpSpPr>
        <a:xfrm>
          <a:off x="10061855" y="2050049"/>
          <a:ext cx="0" cy="6350"/>
          <a:chOff x="0" y="0"/>
          <a:chExt cx="0" cy="6350"/>
        </a:xfrm>
      </xdr:grpSpPr>
      <xdr:sp macro="" textlink="">
        <xdr:nvSpPr>
          <xdr:cNvPr id="52" name="Shape 52">
            <a:extLst>
              <a:ext uri="{FF2B5EF4-FFF2-40B4-BE49-F238E27FC236}">
                <a16:creationId xmlns:a16="http://schemas.microsoft.com/office/drawing/2014/main" id="{00000000-0008-0000-0200-000034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53" name="Shape 53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10</xdr:col>
      <xdr:colOff>3571</xdr:colOff>
      <xdr:row>13</xdr:row>
      <xdr:rowOff>116996</xdr:rowOff>
    </xdr:from>
    <xdr:to>
      <xdr:col>10</xdr:col>
      <xdr:colOff>3571</xdr:colOff>
      <xdr:row>13</xdr:row>
      <xdr:rowOff>123346</xdr:rowOff>
    </xdr:to>
    <xdr:grpSp>
      <xdr:nvGrpSpPr>
        <xdr:cNvPr id="54" name="Group 54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GrpSpPr/>
      </xdr:nvGrpSpPr>
      <xdr:grpSpPr>
        <a:xfrm>
          <a:off x="8033146" y="2041046"/>
          <a:ext cx="0" cy="6350"/>
          <a:chOff x="0" y="0"/>
          <a:chExt cx="0" cy="6350"/>
        </a:xfrm>
      </xdr:grpSpPr>
      <xdr:sp macro="" textlink="">
        <xdr:nvSpPr>
          <xdr:cNvPr id="55" name="Shape 55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56" name="Shape 56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14</xdr:col>
      <xdr:colOff>3455</xdr:colOff>
      <xdr:row>13</xdr:row>
      <xdr:rowOff>116996</xdr:rowOff>
    </xdr:from>
    <xdr:to>
      <xdr:col>14</xdr:col>
      <xdr:colOff>3455</xdr:colOff>
      <xdr:row>13</xdr:row>
      <xdr:rowOff>123346</xdr:rowOff>
    </xdr:to>
    <xdr:grpSp>
      <xdr:nvGrpSpPr>
        <xdr:cNvPr id="57" name="Group 57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GrpSpPr/>
      </xdr:nvGrpSpPr>
      <xdr:grpSpPr>
        <a:xfrm>
          <a:off x="10061855" y="2041046"/>
          <a:ext cx="0" cy="6350"/>
          <a:chOff x="0" y="0"/>
          <a:chExt cx="0" cy="6350"/>
        </a:xfrm>
      </xdr:grpSpPr>
      <xdr:sp macro="" textlink="">
        <xdr:nvSpPr>
          <xdr:cNvPr id="58" name="Shape 58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59" name="Shape 59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absoluteAnchor>
    <xdr:pos x="3478775" y="1385999"/>
    <xdr:ext cx="0" cy="6350"/>
    <xdr:grpSp>
      <xdr:nvGrpSpPr>
        <xdr:cNvPr id="60" name="Group 60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GrpSpPr/>
      </xdr:nvGrpSpPr>
      <xdr:grpSpPr>
        <a:xfrm>
          <a:off x="3478775" y="1385999"/>
          <a:ext cx="0" cy="6350"/>
          <a:chOff x="0" y="0"/>
          <a:chExt cx="0" cy="6350"/>
        </a:xfrm>
      </xdr:grpSpPr>
      <xdr:sp macro="" textlink="">
        <xdr:nvSpPr>
          <xdr:cNvPr id="61" name="Shape 61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62" name="Shape 62">
            <a:extLst>
              <a:ext uri="{FF2B5EF4-FFF2-40B4-BE49-F238E27FC236}">
                <a16:creationId xmlns:a16="http://schemas.microsoft.com/office/drawing/2014/main" id="{00000000-0008-0000-0200-00003E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absoluteAnchor>
  <xdr:absoluteAnchor>
    <xdr:pos x="4090775" y="1385999"/>
    <xdr:ext cx="0" cy="6350"/>
    <xdr:grpSp>
      <xdr:nvGrpSpPr>
        <xdr:cNvPr id="63" name="Group 63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GrpSpPr/>
      </xdr:nvGrpSpPr>
      <xdr:grpSpPr>
        <a:xfrm>
          <a:off x="4090775" y="1385999"/>
          <a:ext cx="0" cy="6350"/>
          <a:chOff x="0" y="0"/>
          <a:chExt cx="0" cy="6350"/>
        </a:xfrm>
      </xdr:grpSpPr>
      <xdr:sp macro="" textlink="">
        <xdr:nvSpPr>
          <xdr:cNvPr id="64" name="Shape 64">
            <a:extLst>
              <a:ext uri="{FF2B5EF4-FFF2-40B4-BE49-F238E27FC236}">
                <a16:creationId xmlns:a16="http://schemas.microsoft.com/office/drawing/2014/main" id="{00000000-0008-0000-0200-000040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65" name="Shape 65">
            <a:extLst>
              <a:ext uri="{FF2B5EF4-FFF2-40B4-BE49-F238E27FC236}">
                <a16:creationId xmlns:a16="http://schemas.microsoft.com/office/drawing/2014/main" id="{00000000-0008-0000-0200-000041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absoluteAnchor>
  <xdr:absoluteAnchor>
    <xdr:pos x="4658598" y="1385999"/>
    <xdr:ext cx="0" cy="6350"/>
    <xdr:grpSp>
      <xdr:nvGrpSpPr>
        <xdr:cNvPr id="66" name="Group 66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GrpSpPr/>
      </xdr:nvGrpSpPr>
      <xdr:grpSpPr>
        <a:xfrm>
          <a:off x="4658598" y="1385999"/>
          <a:ext cx="0" cy="6350"/>
          <a:chOff x="0" y="0"/>
          <a:chExt cx="0" cy="6350"/>
        </a:xfrm>
      </xdr:grpSpPr>
      <xdr:sp macro="" textlink="">
        <xdr:nvSpPr>
          <xdr:cNvPr id="67" name="Shape 67">
            <a:extLst>
              <a:ext uri="{FF2B5EF4-FFF2-40B4-BE49-F238E27FC236}">
                <a16:creationId xmlns:a16="http://schemas.microsoft.com/office/drawing/2014/main" id="{00000000-0008-0000-0200-000043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68" name="Shape 68">
            <a:extLst>
              <a:ext uri="{FF2B5EF4-FFF2-40B4-BE49-F238E27FC236}">
                <a16:creationId xmlns:a16="http://schemas.microsoft.com/office/drawing/2014/main" id="{00000000-0008-0000-0200-000044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absoluteAnchor>
  <xdr:oneCellAnchor>
    <xdr:from>
      <xdr:col>12</xdr:col>
      <xdr:colOff>3571</xdr:colOff>
      <xdr:row>13</xdr:row>
      <xdr:rowOff>125999</xdr:rowOff>
    </xdr:from>
    <xdr:ext cx="0" cy="6350"/>
    <xdr:grpSp>
      <xdr:nvGrpSpPr>
        <xdr:cNvPr id="69" name="Group 48">
          <a:extLst>
            <a:ext uri="{FF2B5EF4-FFF2-40B4-BE49-F238E27FC236}">
              <a16:creationId xmlns:a16="http://schemas.microsoft.com/office/drawing/2014/main" id="{498316B7-7E21-46CB-818D-D0EDBD52DB93}"/>
            </a:ext>
          </a:extLst>
        </xdr:cNvPr>
        <xdr:cNvGrpSpPr/>
      </xdr:nvGrpSpPr>
      <xdr:grpSpPr>
        <a:xfrm>
          <a:off x="9014221" y="2050049"/>
          <a:ext cx="0" cy="6350"/>
          <a:chOff x="0" y="0"/>
          <a:chExt cx="0" cy="6350"/>
        </a:xfrm>
      </xdr:grpSpPr>
      <xdr:sp macro="" textlink="">
        <xdr:nvSpPr>
          <xdr:cNvPr id="70" name="Shape 49">
            <a:extLst>
              <a:ext uri="{FF2B5EF4-FFF2-40B4-BE49-F238E27FC236}">
                <a16:creationId xmlns:a16="http://schemas.microsoft.com/office/drawing/2014/main" id="{DE7AA233-A92A-499E-9680-E190AE9D1D78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71" name="Shape 50">
            <a:extLst>
              <a:ext uri="{FF2B5EF4-FFF2-40B4-BE49-F238E27FC236}">
                <a16:creationId xmlns:a16="http://schemas.microsoft.com/office/drawing/2014/main" id="{513397D1-CB90-4AA6-B0D5-A94C4C2A0A2C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12</xdr:col>
      <xdr:colOff>3571</xdr:colOff>
      <xdr:row>13</xdr:row>
      <xdr:rowOff>116996</xdr:rowOff>
    </xdr:from>
    <xdr:ext cx="0" cy="6350"/>
    <xdr:grpSp>
      <xdr:nvGrpSpPr>
        <xdr:cNvPr id="72" name="Group 54">
          <a:extLst>
            <a:ext uri="{FF2B5EF4-FFF2-40B4-BE49-F238E27FC236}">
              <a16:creationId xmlns:a16="http://schemas.microsoft.com/office/drawing/2014/main" id="{AFA79F83-B5A5-4992-9CB1-72D2F77D815D}"/>
            </a:ext>
          </a:extLst>
        </xdr:cNvPr>
        <xdr:cNvGrpSpPr/>
      </xdr:nvGrpSpPr>
      <xdr:grpSpPr>
        <a:xfrm>
          <a:off x="9014221" y="2041046"/>
          <a:ext cx="0" cy="6350"/>
          <a:chOff x="0" y="0"/>
          <a:chExt cx="0" cy="6350"/>
        </a:xfrm>
      </xdr:grpSpPr>
      <xdr:sp macro="" textlink="">
        <xdr:nvSpPr>
          <xdr:cNvPr id="73" name="Shape 55">
            <a:extLst>
              <a:ext uri="{FF2B5EF4-FFF2-40B4-BE49-F238E27FC236}">
                <a16:creationId xmlns:a16="http://schemas.microsoft.com/office/drawing/2014/main" id="{9B3E5433-B8FC-48A3-9E73-B7EC767DEA8B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74" name="Shape 56">
            <a:extLst>
              <a:ext uri="{FF2B5EF4-FFF2-40B4-BE49-F238E27FC236}">
                <a16:creationId xmlns:a16="http://schemas.microsoft.com/office/drawing/2014/main" id="{D9A5E52C-DD1A-42E1-8CEA-CABF57805D25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14</xdr:col>
      <xdr:colOff>3571</xdr:colOff>
      <xdr:row>13</xdr:row>
      <xdr:rowOff>125999</xdr:rowOff>
    </xdr:from>
    <xdr:ext cx="0" cy="6350"/>
    <xdr:grpSp>
      <xdr:nvGrpSpPr>
        <xdr:cNvPr id="75" name="Group 48">
          <a:extLst>
            <a:ext uri="{FF2B5EF4-FFF2-40B4-BE49-F238E27FC236}">
              <a16:creationId xmlns:a16="http://schemas.microsoft.com/office/drawing/2014/main" id="{A3166315-3D14-48C3-9C9A-CB205044B3A0}"/>
            </a:ext>
          </a:extLst>
        </xdr:cNvPr>
        <xdr:cNvGrpSpPr/>
      </xdr:nvGrpSpPr>
      <xdr:grpSpPr>
        <a:xfrm>
          <a:off x="10061971" y="2050049"/>
          <a:ext cx="0" cy="6350"/>
          <a:chOff x="0" y="0"/>
          <a:chExt cx="0" cy="6350"/>
        </a:xfrm>
      </xdr:grpSpPr>
      <xdr:sp macro="" textlink="">
        <xdr:nvSpPr>
          <xdr:cNvPr id="76" name="Shape 49">
            <a:extLst>
              <a:ext uri="{FF2B5EF4-FFF2-40B4-BE49-F238E27FC236}">
                <a16:creationId xmlns:a16="http://schemas.microsoft.com/office/drawing/2014/main" id="{E320FC50-EF1F-4531-ABF6-73D68D85C01B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77" name="Shape 50">
            <a:extLst>
              <a:ext uri="{FF2B5EF4-FFF2-40B4-BE49-F238E27FC236}">
                <a16:creationId xmlns:a16="http://schemas.microsoft.com/office/drawing/2014/main" id="{A2C1BEF2-522C-4770-A38A-3D81B37971B7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14</xdr:col>
      <xdr:colOff>3571</xdr:colOff>
      <xdr:row>13</xdr:row>
      <xdr:rowOff>116996</xdr:rowOff>
    </xdr:from>
    <xdr:ext cx="0" cy="6350"/>
    <xdr:grpSp>
      <xdr:nvGrpSpPr>
        <xdr:cNvPr id="78" name="Group 54">
          <a:extLst>
            <a:ext uri="{FF2B5EF4-FFF2-40B4-BE49-F238E27FC236}">
              <a16:creationId xmlns:a16="http://schemas.microsoft.com/office/drawing/2014/main" id="{193B1471-020F-4152-83AB-93C8745F11DC}"/>
            </a:ext>
          </a:extLst>
        </xdr:cNvPr>
        <xdr:cNvGrpSpPr/>
      </xdr:nvGrpSpPr>
      <xdr:grpSpPr>
        <a:xfrm>
          <a:off x="10061971" y="2041046"/>
          <a:ext cx="0" cy="6350"/>
          <a:chOff x="0" y="0"/>
          <a:chExt cx="0" cy="6350"/>
        </a:xfrm>
      </xdr:grpSpPr>
      <xdr:sp macro="" textlink="">
        <xdr:nvSpPr>
          <xdr:cNvPr id="79" name="Shape 55">
            <a:extLst>
              <a:ext uri="{FF2B5EF4-FFF2-40B4-BE49-F238E27FC236}">
                <a16:creationId xmlns:a16="http://schemas.microsoft.com/office/drawing/2014/main" id="{57B53B15-FCD2-4C9F-9986-0E9934F211AD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80" name="Shape 56">
            <a:extLst>
              <a:ext uri="{FF2B5EF4-FFF2-40B4-BE49-F238E27FC236}">
                <a16:creationId xmlns:a16="http://schemas.microsoft.com/office/drawing/2014/main" id="{63CE28E6-7504-408C-B185-08733AE52C3A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10</xdr:col>
      <xdr:colOff>3571</xdr:colOff>
      <xdr:row>13</xdr:row>
      <xdr:rowOff>125999</xdr:rowOff>
    </xdr:from>
    <xdr:ext cx="0" cy="6350"/>
    <xdr:grpSp>
      <xdr:nvGrpSpPr>
        <xdr:cNvPr id="81" name="Group 48">
          <a:extLst>
            <a:ext uri="{FF2B5EF4-FFF2-40B4-BE49-F238E27FC236}">
              <a16:creationId xmlns:a16="http://schemas.microsoft.com/office/drawing/2014/main" id="{B0366BE6-A498-4DA9-B03B-2ABBC827F06F}"/>
            </a:ext>
          </a:extLst>
        </xdr:cNvPr>
        <xdr:cNvGrpSpPr/>
      </xdr:nvGrpSpPr>
      <xdr:grpSpPr>
        <a:xfrm>
          <a:off x="8033146" y="2050049"/>
          <a:ext cx="0" cy="6350"/>
          <a:chOff x="0" y="0"/>
          <a:chExt cx="0" cy="6350"/>
        </a:xfrm>
      </xdr:grpSpPr>
      <xdr:sp macro="" textlink="">
        <xdr:nvSpPr>
          <xdr:cNvPr id="82" name="Shape 49">
            <a:extLst>
              <a:ext uri="{FF2B5EF4-FFF2-40B4-BE49-F238E27FC236}">
                <a16:creationId xmlns:a16="http://schemas.microsoft.com/office/drawing/2014/main" id="{4E2D6260-2EBE-43D0-A14A-19315E71CE2D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83" name="Shape 50">
            <a:extLst>
              <a:ext uri="{FF2B5EF4-FFF2-40B4-BE49-F238E27FC236}">
                <a16:creationId xmlns:a16="http://schemas.microsoft.com/office/drawing/2014/main" id="{CAB56696-188B-486D-92E5-3C6DDF4F6F8A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10</xdr:col>
      <xdr:colOff>3571</xdr:colOff>
      <xdr:row>13</xdr:row>
      <xdr:rowOff>116996</xdr:rowOff>
    </xdr:from>
    <xdr:ext cx="0" cy="6350"/>
    <xdr:grpSp>
      <xdr:nvGrpSpPr>
        <xdr:cNvPr id="84" name="Group 54">
          <a:extLst>
            <a:ext uri="{FF2B5EF4-FFF2-40B4-BE49-F238E27FC236}">
              <a16:creationId xmlns:a16="http://schemas.microsoft.com/office/drawing/2014/main" id="{C8F90EE5-EFE4-4B4C-AE75-31683E29A27A}"/>
            </a:ext>
          </a:extLst>
        </xdr:cNvPr>
        <xdr:cNvGrpSpPr/>
      </xdr:nvGrpSpPr>
      <xdr:grpSpPr>
        <a:xfrm>
          <a:off x="8033146" y="2041046"/>
          <a:ext cx="0" cy="6350"/>
          <a:chOff x="0" y="0"/>
          <a:chExt cx="0" cy="6350"/>
        </a:xfrm>
      </xdr:grpSpPr>
      <xdr:sp macro="" textlink="">
        <xdr:nvSpPr>
          <xdr:cNvPr id="85" name="Shape 55">
            <a:extLst>
              <a:ext uri="{FF2B5EF4-FFF2-40B4-BE49-F238E27FC236}">
                <a16:creationId xmlns:a16="http://schemas.microsoft.com/office/drawing/2014/main" id="{B49B237E-E6E4-497B-9B94-2031CF412A7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86" name="Shape 56">
            <a:extLst>
              <a:ext uri="{FF2B5EF4-FFF2-40B4-BE49-F238E27FC236}">
                <a16:creationId xmlns:a16="http://schemas.microsoft.com/office/drawing/2014/main" id="{5C01CCF7-38C3-483F-8CBA-64AE27E5B40F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21</xdr:col>
      <xdr:colOff>0</xdr:colOff>
      <xdr:row>13</xdr:row>
      <xdr:rowOff>125999</xdr:rowOff>
    </xdr:from>
    <xdr:ext cx="0" cy="6350"/>
    <xdr:grpSp>
      <xdr:nvGrpSpPr>
        <xdr:cNvPr id="87" name="Group 44">
          <a:extLst>
            <a:ext uri="{FF2B5EF4-FFF2-40B4-BE49-F238E27FC236}">
              <a16:creationId xmlns:a16="http://schemas.microsoft.com/office/drawing/2014/main" id="{2EAB139E-223F-45B4-BC5B-B41193A09C55}"/>
            </a:ext>
          </a:extLst>
        </xdr:cNvPr>
        <xdr:cNvGrpSpPr/>
      </xdr:nvGrpSpPr>
      <xdr:grpSpPr>
        <a:xfrm>
          <a:off x="14020800" y="2050049"/>
          <a:ext cx="0" cy="6350"/>
          <a:chOff x="0" y="0"/>
          <a:chExt cx="0" cy="6350"/>
        </a:xfrm>
      </xdr:grpSpPr>
      <xdr:sp macro="" textlink="">
        <xdr:nvSpPr>
          <xdr:cNvPr id="88" name="Shape 45">
            <a:extLst>
              <a:ext uri="{FF2B5EF4-FFF2-40B4-BE49-F238E27FC236}">
                <a16:creationId xmlns:a16="http://schemas.microsoft.com/office/drawing/2014/main" id="{9A9D53F2-FB5D-42C9-B586-6A59234212E6}"/>
              </a:ext>
            </a:extLst>
          </xdr:cNvPr>
          <xdr:cNvSpPr/>
        </xdr:nvSpPr>
        <xdr:spPr>
          <a:xfrm>
            <a:off x="5" y="3177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89" name="Shape 46">
            <a:extLst>
              <a:ext uri="{FF2B5EF4-FFF2-40B4-BE49-F238E27FC236}">
                <a16:creationId xmlns:a16="http://schemas.microsoft.com/office/drawing/2014/main" id="{35735C76-2F20-494F-91CE-B75A53620F14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90" name="Shape 47">
            <a:extLst>
              <a:ext uri="{FF2B5EF4-FFF2-40B4-BE49-F238E27FC236}">
                <a16:creationId xmlns:a16="http://schemas.microsoft.com/office/drawing/2014/main" id="{CD6EB0F7-DD49-4E4F-AC5D-93813A5D1B89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21</xdr:col>
      <xdr:colOff>0</xdr:colOff>
      <xdr:row>13</xdr:row>
      <xdr:rowOff>125999</xdr:rowOff>
    </xdr:from>
    <xdr:ext cx="0" cy="6350"/>
    <xdr:grpSp>
      <xdr:nvGrpSpPr>
        <xdr:cNvPr id="91" name="Group 51">
          <a:extLst>
            <a:ext uri="{FF2B5EF4-FFF2-40B4-BE49-F238E27FC236}">
              <a16:creationId xmlns:a16="http://schemas.microsoft.com/office/drawing/2014/main" id="{4483E88F-9B2D-4F24-B944-65B82DC6E52E}"/>
            </a:ext>
          </a:extLst>
        </xdr:cNvPr>
        <xdr:cNvGrpSpPr/>
      </xdr:nvGrpSpPr>
      <xdr:grpSpPr>
        <a:xfrm>
          <a:off x="14020800" y="2050049"/>
          <a:ext cx="0" cy="6350"/>
          <a:chOff x="0" y="0"/>
          <a:chExt cx="0" cy="6350"/>
        </a:xfrm>
      </xdr:grpSpPr>
      <xdr:sp macro="" textlink="">
        <xdr:nvSpPr>
          <xdr:cNvPr id="92" name="Shape 52">
            <a:extLst>
              <a:ext uri="{FF2B5EF4-FFF2-40B4-BE49-F238E27FC236}">
                <a16:creationId xmlns:a16="http://schemas.microsoft.com/office/drawing/2014/main" id="{55ECC9CE-6F83-40CF-B740-040BDD078221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93" name="Shape 53">
            <a:extLst>
              <a:ext uri="{FF2B5EF4-FFF2-40B4-BE49-F238E27FC236}">
                <a16:creationId xmlns:a16="http://schemas.microsoft.com/office/drawing/2014/main" id="{DD863984-8112-44EF-B605-3F90A7C2A393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21</xdr:col>
      <xdr:colOff>0</xdr:colOff>
      <xdr:row>13</xdr:row>
      <xdr:rowOff>116996</xdr:rowOff>
    </xdr:from>
    <xdr:ext cx="0" cy="6350"/>
    <xdr:grpSp>
      <xdr:nvGrpSpPr>
        <xdr:cNvPr id="94" name="Group 57">
          <a:extLst>
            <a:ext uri="{FF2B5EF4-FFF2-40B4-BE49-F238E27FC236}">
              <a16:creationId xmlns:a16="http://schemas.microsoft.com/office/drawing/2014/main" id="{55D6D11B-97F7-4129-9762-962CC5BCB218}"/>
            </a:ext>
          </a:extLst>
        </xdr:cNvPr>
        <xdr:cNvGrpSpPr/>
      </xdr:nvGrpSpPr>
      <xdr:grpSpPr>
        <a:xfrm>
          <a:off x="14020800" y="2041046"/>
          <a:ext cx="0" cy="6350"/>
          <a:chOff x="0" y="0"/>
          <a:chExt cx="0" cy="6350"/>
        </a:xfrm>
      </xdr:grpSpPr>
      <xdr:sp macro="" textlink="">
        <xdr:nvSpPr>
          <xdr:cNvPr id="95" name="Shape 58">
            <a:extLst>
              <a:ext uri="{FF2B5EF4-FFF2-40B4-BE49-F238E27FC236}">
                <a16:creationId xmlns:a16="http://schemas.microsoft.com/office/drawing/2014/main" id="{3AB1DEA7-95BE-4B79-AA3D-8BB75C4250F2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96" name="Shape 59">
            <a:extLst>
              <a:ext uri="{FF2B5EF4-FFF2-40B4-BE49-F238E27FC236}">
                <a16:creationId xmlns:a16="http://schemas.microsoft.com/office/drawing/2014/main" id="{72891181-BED4-4F50-8FF4-EEA046AD5E22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21</xdr:col>
      <xdr:colOff>3387</xdr:colOff>
      <xdr:row>13</xdr:row>
      <xdr:rowOff>125999</xdr:rowOff>
    </xdr:from>
    <xdr:ext cx="0" cy="6350"/>
    <xdr:grpSp>
      <xdr:nvGrpSpPr>
        <xdr:cNvPr id="97" name="Group 44">
          <a:extLst>
            <a:ext uri="{FF2B5EF4-FFF2-40B4-BE49-F238E27FC236}">
              <a16:creationId xmlns:a16="http://schemas.microsoft.com/office/drawing/2014/main" id="{65D2599C-4768-4A95-BFA9-1E78A8DF389E}"/>
            </a:ext>
          </a:extLst>
        </xdr:cNvPr>
        <xdr:cNvGrpSpPr/>
      </xdr:nvGrpSpPr>
      <xdr:grpSpPr>
        <a:xfrm>
          <a:off x="14024187" y="2050049"/>
          <a:ext cx="0" cy="6350"/>
          <a:chOff x="0" y="0"/>
          <a:chExt cx="0" cy="6350"/>
        </a:xfrm>
      </xdr:grpSpPr>
      <xdr:sp macro="" textlink="">
        <xdr:nvSpPr>
          <xdr:cNvPr id="98" name="Shape 45">
            <a:extLst>
              <a:ext uri="{FF2B5EF4-FFF2-40B4-BE49-F238E27FC236}">
                <a16:creationId xmlns:a16="http://schemas.microsoft.com/office/drawing/2014/main" id="{F785AA48-4264-49A1-8338-5A04F3479369}"/>
              </a:ext>
            </a:extLst>
          </xdr:cNvPr>
          <xdr:cNvSpPr/>
        </xdr:nvSpPr>
        <xdr:spPr>
          <a:xfrm>
            <a:off x="5" y="3177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99" name="Shape 46">
            <a:extLst>
              <a:ext uri="{FF2B5EF4-FFF2-40B4-BE49-F238E27FC236}">
                <a16:creationId xmlns:a16="http://schemas.microsoft.com/office/drawing/2014/main" id="{79C4786C-A1C3-4AC6-A0D7-F6EBA0800C1E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00" name="Shape 47">
            <a:extLst>
              <a:ext uri="{FF2B5EF4-FFF2-40B4-BE49-F238E27FC236}">
                <a16:creationId xmlns:a16="http://schemas.microsoft.com/office/drawing/2014/main" id="{2869843C-464F-4DAC-86BC-0D390C6F7CD4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22</xdr:col>
      <xdr:colOff>3455</xdr:colOff>
      <xdr:row>13</xdr:row>
      <xdr:rowOff>125999</xdr:rowOff>
    </xdr:from>
    <xdr:ext cx="0" cy="6350"/>
    <xdr:grpSp>
      <xdr:nvGrpSpPr>
        <xdr:cNvPr id="101" name="Group 51">
          <a:extLst>
            <a:ext uri="{FF2B5EF4-FFF2-40B4-BE49-F238E27FC236}">
              <a16:creationId xmlns:a16="http://schemas.microsoft.com/office/drawing/2014/main" id="{B76A8D28-861C-40BD-B80C-59A8BAD00BE5}"/>
            </a:ext>
          </a:extLst>
        </xdr:cNvPr>
        <xdr:cNvGrpSpPr/>
      </xdr:nvGrpSpPr>
      <xdr:grpSpPr>
        <a:xfrm>
          <a:off x="14519555" y="2050049"/>
          <a:ext cx="0" cy="6350"/>
          <a:chOff x="0" y="0"/>
          <a:chExt cx="0" cy="6350"/>
        </a:xfrm>
      </xdr:grpSpPr>
      <xdr:sp macro="" textlink="">
        <xdr:nvSpPr>
          <xdr:cNvPr id="102" name="Shape 52">
            <a:extLst>
              <a:ext uri="{FF2B5EF4-FFF2-40B4-BE49-F238E27FC236}">
                <a16:creationId xmlns:a16="http://schemas.microsoft.com/office/drawing/2014/main" id="{405E72EC-60F2-42A9-B0B6-0B4A835AE749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03" name="Shape 53">
            <a:extLst>
              <a:ext uri="{FF2B5EF4-FFF2-40B4-BE49-F238E27FC236}">
                <a16:creationId xmlns:a16="http://schemas.microsoft.com/office/drawing/2014/main" id="{300B005B-1E2C-4804-B236-84A5BBFEFB5E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22</xdr:col>
      <xdr:colOff>3455</xdr:colOff>
      <xdr:row>13</xdr:row>
      <xdr:rowOff>116996</xdr:rowOff>
    </xdr:from>
    <xdr:ext cx="0" cy="6350"/>
    <xdr:grpSp>
      <xdr:nvGrpSpPr>
        <xdr:cNvPr id="104" name="Group 57">
          <a:extLst>
            <a:ext uri="{FF2B5EF4-FFF2-40B4-BE49-F238E27FC236}">
              <a16:creationId xmlns:a16="http://schemas.microsoft.com/office/drawing/2014/main" id="{D8BF2006-204A-4F38-A2A5-8056D37B8DCE}"/>
            </a:ext>
          </a:extLst>
        </xdr:cNvPr>
        <xdr:cNvGrpSpPr/>
      </xdr:nvGrpSpPr>
      <xdr:grpSpPr>
        <a:xfrm>
          <a:off x="14519555" y="2041046"/>
          <a:ext cx="0" cy="6350"/>
          <a:chOff x="0" y="0"/>
          <a:chExt cx="0" cy="6350"/>
        </a:xfrm>
      </xdr:grpSpPr>
      <xdr:sp macro="" textlink="">
        <xdr:nvSpPr>
          <xdr:cNvPr id="105" name="Shape 58">
            <a:extLst>
              <a:ext uri="{FF2B5EF4-FFF2-40B4-BE49-F238E27FC236}">
                <a16:creationId xmlns:a16="http://schemas.microsoft.com/office/drawing/2014/main" id="{633FC633-F2C7-46F2-99CE-ACF4E803BE44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06" name="Shape 59">
            <a:extLst>
              <a:ext uri="{FF2B5EF4-FFF2-40B4-BE49-F238E27FC236}">
                <a16:creationId xmlns:a16="http://schemas.microsoft.com/office/drawing/2014/main" id="{75F8B147-5BB0-45DC-AF0D-155252E9AA82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4661A-C19E-4745-9BD3-AFB0316EA423}">
  <dimension ref="A1:G17"/>
  <sheetViews>
    <sheetView showGridLines="0" workbookViewId="0">
      <selection activeCell="F17" sqref="F17"/>
    </sheetView>
  </sheetViews>
  <sheetFormatPr defaultRowHeight="15.75"/>
  <cols>
    <col min="1" max="1" width="51.5" style="179" bestFit="1" customWidth="1"/>
    <col min="2" max="2" width="18.6640625" style="179" bestFit="1" customWidth="1"/>
    <col min="3" max="3" width="6.5" style="179" bestFit="1" customWidth="1"/>
    <col min="4" max="4" width="8.6640625" style="179" bestFit="1" customWidth="1"/>
    <col min="5" max="5" width="15.6640625" style="179" bestFit="1" customWidth="1"/>
    <col min="6" max="6" width="12.33203125" style="179" bestFit="1" customWidth="1"/>
    <col min="7" max="7" width="18.6640625" style="179" hidden="1" customWidth="1"/>
    <col min="8" max="9" width="10.5" style="179" bestFit="1" customWidth="1"/>
    <col min="10" max="16384" width="9.33203125" style="179"/>
  </cols>
  <sheetData>
    <row r="1" spans="1:7" ht="19.5" customHeight="1">
      <c r="A1" s="210" t="s">
        <v>281</v>
      </c>
      <c r="B1" s="210" t="s">
        <v>282</v>
      </c>
      <c r="C1" s="210" t="s">
        <v>233</v>
      </c>
      <c r="D1" s="210" t="s">
        <v>283</v>
      </c>
      <c r="E1" s="210" t="s">
        <v>284</v>
      </c>
      <c r="F1" s="210" t="s">
        <v>285</v>
      </c>
      <c r="G1" s="210" t="s">
        <v>305</v>
      </c>
    </row>
    <row r="2" spans="1:7">
      <c r="A2" s="191" t="s">
        <v>286</v>
      </c>
      <c r="B2" s="191" t="s">
        <v>287</v>
      </c>
      <c r="C2" s="191">
        <v>2020</v>
      </c>
      <c r="D2" s="191" t="s">
        <v>288</v>
      </c>
      <c r="E2" s="191" t="s">
        <v>289</v>
      </c>
      <c r="F2" s="192">
        <v>35.78</v>
      </c>
      <c r="G2" s="197">
        <v>0.3</v>
      </c>
    </row>
    <row r="3" spans="1:7">
      <c r="A3" s="193" t="s">
        <v>286</v>
      </c>
      <c r="B3" s="193" t="s">
        <v>287</v>
      </c>
      <c r="C3" s="193">
        <v>2019</v>
      </c>
      <c r="D3" s="193" t="s">
        <v>288</v>
      </c>
      <c r="E3" s="193" t="s">
        <v>289</v>
      </c>
      <c r="F3" s="194">
        <v>28.41</v>
      </c>
      <c r="G3" s="198">
        <v>0.3</v>
      </c>
    </row>
    <row r="4" spans="1:7">
      <c r="A4" s="193" t="s">
        <v>290</v>
      </c>
      <c r="B4" s="193" t="s">
        <v>287</v>
      </c>
      <c r="C4" s="193">
        <v>2020</v>
      </c>
      <c r="D4" s="193" t="s">
        <v>288</v>
      </c>
      <c r="E4" s="193" t="s">
        <v>289</v>
      </c>
      <c r="F4" s="194">
        <v>38.369999999999997</v>
      </c>
      <c r="G4" s="198">
        <v>0.3</v>
      </c>
    </row>
    <row r="5" spans="1:7">
      <c r="A5" s="193" t="s">
        <v>290</v>
      </c>
      <c r="B5" s="193" t="s">
        <v>287</v>
      </c>
      <c r="C5" s="193">
        <v>2019</v>
      </c>
      <c r="D5" s="193" t="s">
        <v>288</v>
      </c>
      <c r="E5" s="193" t="s">
        <v>289</v>
      </c>
      <c r="F5" s="194">
        <v>32.29</v>
      </c>
      <c r="G5" s="198">
        <v>0.3</v>
      </c>
    </row>
    <row r="6" spans="1:7">
      <c r="A6" s="193" t="s">
        <v>291</v>
      </c>
      <c r="B6" s="193" t="s">
        <v>287</v>
      </c>
      <c r="C6" s="193">
        <v>2020</v>
      </c>
      <c r="D6" s="193" t="s">
        <v>288</v>
      </c>
      <c r="E6" s="193" t="s">
        <v>289</v>
      </c>
      <c r="F6" s="194">
        <v>30.81</v>
      </c>
      <c r="G6" s="198">
        <v>0.3</v>
      </c>
    </row>
    <row r="7" spans="1:7">
      <c r="A7" s="193" t="s">
        <v>291</v>
      </c>
      <c r="B7" s="193" t="s">
        <v>287</v>
      </c>
      <c r="C7" s="193">
        <v>2019</v>
      </c>
      <c r="D7" s="193" t="s">
        <v>288</v>
      </c>
      <c r="E7" s="193" t="s">
        <v>289</v>
      </c>
      <c r="F7" s="194">
        <v>27.4</v>
      </c>
      <c r="G7" s="198">
        <v>0.3</v>
      </c>
    </row>
    <row r="8" spans="1:7">
      <c r="A8" s="193" t="s">
        <v>292</v>
      </c>
      <c r="B8" s="193" t="s">
        <v>287</v>
      </c>
      <c r="C8" s="193">
        <v>2020</v>
      </c>
      <c r="D8" s="193" t="s">
        <v>288</v>
      </c>
      <c r="E8" s="193" t="s">
        <v>289</v>
      </c>
      <c r="F8" s="194">
        <v>33.26</v>
      </c>
      <c r="G8" s="198">
        <v>0.3</v>
      </c>
    </row>
    <row r="9" spans="1:7">
      <c r="A9" s="193" t="s">
        <v>292</v>
      </c>
      <c r="B9" s="193" t="s">
        <v>287</v>
      </c>
      <c r="C9" s="193">
        <v>2019</v>
      </c>
      <c r="D9" s="193" t="s">
        <v>288</v>
      </c>
      <c r="E9" s="193" t="s">
        <v>289</v>
      </c>
      <c r="F9" s="194">
        <v>26.86</v>
      </c>
      <c r="G9" s="198">
        <v>0.3</v>
      </c>
    </row>
    <row r="10" spans="1:7">
      <c r="A10" s="193" t="s">
        <v>293</v>
      </c>
      <c r="B10" s="193" t="s">
        <v>287</v>
      </c>
      <c r="C10" s="193">
        <v>2020</v>
      </c>
      <c r="D10" s="193" t="s">
        <v>288</v>
      </c>
      <c r="E10" s="193" t="s">
        <v>289</v>
      </c>
      <c r="F10" s="194">
        <v>22.78</v>
      </c>
      <c r="G10" s="198">
        <v>0.7</v>
      </c>
    </row>
    <row r="11" spans="1:7">
      <c r="A11" s="193" t="s">
        <v>293</v>
      </c>
      <c r="B11" s="193" t="s">
        <v>287</v>
      </c>
      <c r="C11" s="193">
        <v>2019</v>
      </c>
      <c r="D11" s="193" t="s">
        <v>288</v>
      </c>
      <c r="E11" s="193" t="s">
        <v>289</v>
      </c>
      <c r="F11" s="194">
        <v>20.83</v>
      </c>
      <c r="G11" s="198">
        <v>0.7</v>
      </c>
    </row>
    <row r="12" spans="1:7">
      <c r="A12" s="193" t="s">
        <v>294</v>
      </c>
      <c r="B12" s="193" t="s">
        <v>287</v>
      </c>
      <c r="C12" s="193">
        <v>2020</v>
      </c>
      <c r="D12" s="193" t="s">
        <v>288</v>
      </c>
      <c r="E12" s="193" t="s">
        <v>289</v>
      </c>
      <c r="F12" s="194">
        <v>22.13</v>
      </c>
      <c r="G12" s="198">
        <v>0.7</v>
      </c>
    </row>
    <row r="13" spans="1:7">
      <c r="A13" s="195" t="s">
        <v>294</v>
      </c>
      <c r="B13" s="195" t="s">
        <v>287</v>
      </c>
      <c r="C13" s="195">
        <v>2019</v>
      </c>
      <c r="D13" s="195" t="s">
        <v>288</v>
      </c>
      <c r="E13" s="195" t="s">
        <v>289</v>
      </c>
      <c r="F13" s="196">
        <v>20.61</v>
      </c>
      <c r="G13" s="199">
        <v>0.7</v>
      </c>
    </row>
    <row r="14" spans="1:7">
      <c r="A14" s="200"/>
      <c r="B14" s="200"/>
      <c r="C14" s="200"/>
      <c r="D14" s="200"/>
      <c r="E14" s="202" t="s">
        <v>299</v>
      </c>
      <c r="F14" s="203">
        <f>AVERAGE(F2:F9)</f>
        <v>31.647500000000001</v>
      </c>
      <c r="G14" s="204">
        <v>0.3</v>
      </c>
    </row>
    <row r="15" spans="1:7">
      <c r="A15" s="201"/>
      <c r="B15" s="201"/>
      <c r="C15" s="201"/>
      <c r="D15" s="201"/>
      <c r="E15" s="205" t="s">
        <v>304</v>
      </c>
      <c r="F15" s="206">
        <f>AVERAGE(F10:F13)</f>
        <v>21.587499999999999</v>
      </c>
      <c r="G15" s="207">
        <v>0.7</v>
      </c>
    </row>
    <row r="16" spans="1:7">
      <c r="A16" s="201"/>
      <c r="B16" s="201"/>
      <c r="C16" s="201"/>
      <c r="D16" s="201"/>
      <c r="E16" s="208" t="s">
        <v>132</v>
      </c>
      <c r="F16" s="209">
        <f>G13*F15+G9*F14</f>
        <v>24.605499999999999</v>
      </c>
      <c r="G16" s="208"/>
    </row>
    <row r="17" spans="1:4">
      <c r="A17" s="193"/>
      <c r="B17" s="193"/>
      <c r="C17" s="193"/>
      <c r="D17" s="193"/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111"/>
  <sheetViews>
    <sheetView showGridLines="0" tabSelected="1" workbookViewId="0">
      <selection activeCell="B1" sqref="A1:AQ136"/>
    </sheetView>
  </sheetViews>
  <sheetFormatPr defaultRowHeight="12.75" outlineLevelRow="1"/>
  <cols>
    <col min="1" max="1" width="20.1640625" style="1" customWidth="1"/>
    <col min="2" max="2" width="40.6640625" style="1" customWidth="1"/>
    <col min="3" max="3" width="17.33203125" style="84" customWidth="1"/>
    <col min="4" max="4" width="10.83203125" style="84" customWidth="1"/>
    <col min="5" max="5" width="9.6640625" style="84" customWidth="1"/>
    <col min="6" max="6" width="7.5" style="84" customWidth="1"/>
    <col min="7" max="7" width="9.6640625" style="84" customWidth="1"/>
    <col min="8" max="8" width="7.5" style="84" customWidth="1"/>
    <col min="9" max="9" width="9.6640625" style="84" customWidth="1"/>
    <col min="10" max="10" width="7.5" style="84" customWidth="1"/>
    <col min="11" max="11" width="9.6640625" style="84" customWidth="1"/>
    <col min="12" max="12" width="7.5" style="84" customWidth="1"/>
    <col min="13" max="13" width="9.6640625" style="84" customWidth="1"/>
    <col min="14" max="14" width="8.6640625" style="84" customWidth="1"/>
    <col min="15" max="15" width="10.83203125" style="84" customWidth="1"/>
    <col min="16" max="16" width="8.6640625" style="84" customWidth="1"/>
    <col min="17" max="17" width="10.83203125" style="84" customWidth="1"/>
    <col min="18" max="18" width="8.6640625" style="84" customWidth="1"/>
    <col min="19" max="19" width="10.83203125" style="84" customWidth="1"/>
    <col min="20" max="20" width="8.6640625" style="84" customWidth="1"/>
    <col min="21" max="21" width="10.83203125" style="84" customWidth="1"/>
    <col min="22" max="22" width="8.6640625" style="84" customWidth="1"/>
    <col min="23" max="23" width="10.83203125" style="84" customWidth="1"/>
    <col min="24" max="24" width="8.6640625" style="84" customWidth="1"/>
    <col min="25" max="25" width="10.83203125" style="84" customWidth="1"/>
    <col min="26" max="26" width="8.6640625" style="84" customWidth="1"/>
    <col min="27" max="27" width="10.83203125" style="84" customWidth="1"/>
    <col min="28" max="28" width="8.6640625" style="84" bestFit="1" customWidth="1"/>
    <col min="29" max="29" width="10.83203125" style="84" bestFit="1" customWidth="1"/>
    <col min="30" max="30" width="8.6640625" style="84" bestFit="1" customWidth="1"/>
    <col min="31" max="31" width="10.83203125" style="84" bestFit="1" customWidth="1"/>
    <col min="32" max="32" width="8.6640625" style="84" bestFit="1" customWidth="1"/>
    <col min="33" max="33" width="10.83203125" style="84" bestFit="1" customWidth="1"/>
    <col min="34" max="34" width="8.6640625" style="84" bestFit="1" customWidth="1"/>
    <col min="35" max="35" width="10.83203125" style="84" bestFit="1" customWidth="1"/>
    <col min="36" max="36" width="8.6640625" style="84" bestFit="1" customWidth="1"/>
    <col min="37" max="37" width="10.83203125" style="84" bestFit="1" customWidth="1"/>
    <col min="38" max="38" width="8.6640625" style="84" bestFit="1" customWidth="1"/>
    <col min="39" max="39" width="10.83203125" style="84" bestFit="1" customWidth="1"/>
    <col min="40" max="40" width="8.6640625" style="84" bestFit="1" customWidth="1"/>
    <col min="41" max="41" width="10.83203125" style="84" bestFit="1" customWidth="1"/>
    <col min="42" max="42" width="8.6640625" style="84" bestFit="1" customWidth="1"/>
    <col min="43" max="43" width="10.83203125" style="84" bestFit="1" customWidth="1"/>
    <col min="44" max="16384" width="9.33203125" style="1"/>
  </cols>
  <sheetData>
    <row r="1" spans="1:45" ht="15">
      <c r="C1" s="283" t="s">
        <v>300</v>
      </c>
      <c r="D1" s="284"/>
      <c r="G1" s="164"/>
      <c r="H1" s="164"/>
      <c r="I1" s="164"/>
      <c r="J1" s="164"/>
      <c r="K1" s="164"/>
      <c r="L1" s="164"/>
      <c r="M1" s="164"/>
      <c r="N1" s="164"/>
    </row>
    <row r="2" spans="1:45" ht="13.5" customHeight="1">
      <c r="C2" s="180" t="s">
        <v>295</v>
      </c>
      <c r="D2" s="182">
        <v>1600</v>
      </c>
    </row>
    <row r="3" spans="1:45">
      <c r="C3" s="180" t="s">
        <v>296</v>
      </c>
      <c r="D3" s="182">
        <f>'Resumo Variedades'!C18</f>
        <v>950.74630000000002</v>
      </c>
    </row>
    <row r="4" spans="1:45">
      <c r="C4" s="180" t="s">
        <v>260</v>
      </c>
      <c r="D4" s="184">
        <f>'Resumo Variedades'!D18</f>
        <v>736946.77857003885</v>
      </c>
      <c r="F4" s="1"/>
    </row>
    <row r="5" spans="1:45">
      <c r="C5" s="180" t="s">
        <v>303</v>
      </c>
      <c r="D5" s="184">
        <f>D4/D3</f>
        <v>775.12452961430279</v>
      </c>
    </row>
    <row r="6" spans="1:45">
      <c r="C6" s="181" t="s">
        <v>302</v>
      </c>
      <c r="D6" s="185">
        <f>'Histórico preço 19-20'!F16</f>
        <v>24.605499999999999</v>
      </c>
    </row>
    <row r="7" spans="1:45" ht="4.5" customHeight="1">
      <c r="C7" s="103"/>
      <c r="D7" s="165"/>
    </row>
    <row r="8" spans="1:45">
      <c r="C8" s="237" t="s">
        <v>113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9"/>
    </row>
    <row r="9" spans="1:45">
      <c r="A9" s="84"/>
      <c r="B9" s="84"/>
      <c r="C9" s="85" t="s">
        <v>114</v>
      </c>
      <c r="D9" s="86" t="s">
        <v>130</v>
      </c>
      <c r="E9" s="86" t="s">
        <v>131</v>
      </c>
      <c r="F9" s="86" t="s">
        <v>118</v>
      </c>
      <c r="G9" s="189" t="s">
        <v>107</v>
      </c>
      <c r="H9" s="189" t="s">
        <v>108</v>
      </c>
      <c r="I9" s="189" t="s">
        <v>109</v>
      </c>
      <c r="J9" s="189" t="s">
        <v>110</v>
      </c>
      <c r="K9" s="190" t="s">
        <v>111</v>
      </c>
      <c r="L9" s="190" t="s">
        <v>112</v>
      </c>
      <c r="M9" s="190" t="s">
        <v>119</v>
      </c>
      <c r="N9" s="190" t="s">
        <v>120</v>
      </c>
      <c r="O9" s="190" t="s">
        <v>121</v>
      </c>
      <c r="P9" s="190" t="s">
        <v>122</v>
      </c>
      <c r="Q9" s="190" t="s">
        <v>123</v>
      </c>
      <c r="R9" s="190" t="s">
        <v>124</v>
      </c>
      <c r="S9" s="190" t="s">
        <v>125</v>
      </c>
      <c r="T9" s="190" t="s">
        <v>126</v>
      </c>
      <c r="U9" s="190" t="s">
        <v>127</v>
      </c>
      <c r="V9" s="190" t="s">
        <v>128</v>
      </c>
      <c r="W9" s="190" t="s">
        <v>129</v>
      </c>
      <c r="X9" s="87" t="s">
        <v>132</v>
      </c>
    </row>
    <row r="10" spans="1:45">
      <c r="A10" s="84"/>
      <c r="B10" s="84"/>
      <c r="C10" s="88" t="s">
        <v>115</v>
      </c>
      <c r="D10" s="89">
        <v>0</v>
      </c>
      <c r="E10" s="90">
        <v>0.1</v>
      </c>
      <c r="F10" s="90">
        <v>0.35</v>
      </c>
      <c r="G10" s="90">
        <v>0.7</v>
      </c>
      <c r="H10" s="90">
        <v>1.3</v>
      </c>
      <c r="I10" s="90">
        <v>2.2000000000000002</v>
      </c>
      <c r="J10" s="90">
        <v>2.7</v>
      </c>
      <c r="K10" s="90">
        <v>3.2</v>
      </c>
      <c r="L10" s="90">
        <v>2.7</v>
      </c>
      <c r="M10" s="90">
        <v>2.7</v>
      </c>
      <c r="N10" s="90">
        <v>2.7</v>
      </c>
      <c r="O10" s="90">
        <v>2.7</v>
      </c>
      <c r="P10" s="90">
        <v>2.7</v>
      </c>
      <c r="Q10" s="90">
        <v>2.7</v>
      </c>
      <c r="R10" s="90">
        <v>2.7</v>
      </c>
      <c r="S10" s="90">
        <v>2.7</v>
      </c>
      <c r="T10" s="90">
        <v>2.7</v>
      </c>
      <c r="U10" s="90">
        <v>2.7</v>
      </c>
      <c r="V10" s="90">
        <v>2.7</v>
      </c>
      <c r="W10" s="90">
        <v>2.7</v>
      </c>
      <c r="X10" s="91">
        <f>AVERAGE(D10:W10)</f>
        <v>2.1475000000000004</v>
      </c>
    </row>
    <row r="11" spans="1:45">
      <c r="C11" s="88" t="s">
        <v>116</v>
      </c>
      <c r="D11" s="89">
        <f t="shared" ref="D11:X11" si="0">$D$5*D10</f>
        <v>0</v>
      </c>
      <c r="E11" s="89">
        <f t="shared" si="0"/>
        <v>77.512452961430284</v>
      </c>
      <c r="F11" s="89">
        <f t="shared" si="0"/>
        <v>271.29358536500598</v>
      </c>
      <c r="G11" s="89">
        <f t="shared" si="0"/>
        <v>542.58717073001196</v>
      </c>
      <c r="H11" s="89">
        <f t="shared" si="0"/>
        <v>1007.6618884985936</v>
      </c>
      <c r="I11" s="89">
        <f t="shared" si="0"/>
        <v>1705.2739651514662</v>
      </c>
      <c r="J11" s="89">
        <f t="shared" si="0"/>
        <v>2092.8362299586179</v>
      </c>
      <c r="K11" s="89">
        <f t="shared" si="0"/>
        <v>2480.3984947657691</v>
      </c>
      <c r="L11" s="89">
        <f t="shared" si="0"/>
        <v>2092.8362299586179</v>
      </c>
      <c r="M11" s="89">
        <f t="shared" si="0"/>
        <v>2092.8362299586179</v>
      </c>
      <c r="N11" s="89">
        <f t="shared" si="0"/>
        <v>2092.8362299586179</v>
      </c>
      <c r="O11" s="89">
        <f t="shared" si="0"/>
        <v>2092.8362299586179</v>
      </c>
      <c r="P11" s="89">
        <f t="shared" si="0"/>
        <v>2092.8362299586179</v>
      </c>
      <c r="Q11" s="89">
        <f t="shared" si="0"/>
        <v>2092.8362299586179</v>
      </c>
      <c r="R11" s="89">
        <f t="shared" si="0"/>
        <v>2092.8362299586179</v>
      </c>
      <c r="S11" s="89">
        <f t="shared" si="0"/>
        <v>2092.8362299586179</v>
      </c>
      <c r="T11" s="89">
        <f t="shared" si="0"/>
        <v>2092.8362299586179</v>
      </c>
      <c r="U11" s="89">
        <f t="shared" si="0"/>
        <v>2092.8362299586179</v>
      </c>
      <c r="V11" s="89">
        <f t="shared" si="0"/>
        <v>2092.8362299586179</v>
      </c>
      <c r="W11" s="89">
        <f t="shared" si="0"/>
        <v>2092.8362299586179</v>
      </c>
      <c r="X11" s="92">
        <f t="shared" si="0"/>
        <v>1664.5799273467155</v>
      </c>
      <c r="AR11" s="84"/>
      <c r="AS11" s="84"/>
    </row>
    <row r="12" spans="1:45">
      <c r="C12" s="93" t="s">
        <v>231</v>
      </c>
      <c r="D12" s="94">
        <f>D11*$D$4</f>
        <v>0</v>
      </c>
      <c r="E12" s="94">
        <f t="shared" ref="E12:X12" si="1">E11*$D$6</f>
        <v>1907.2326613424727</v>
      </c>
      <c r="F12" s="94">
        <f t="shared" si="1"/>
        <v>6675.314314698654</v>
      </c>
      <c r="G12" s="94">
        <f t="shared" si="1"/>
        <v>13350.628629397308</v>
      </c>
      <c r="H12" s="94">
        <f t="shared" si="1"/>
        <v>24794.024597452146</v>
      </c>
      <c r="I12" s="94">
        <f t="shared" si="1"/>
        <v>41959.118549534403</v>
      </c>
      <c r="J12" s="94">
        <f t="shared" si="1"/>
        <v>51495.281856246773</v>
      </c>
      <c r="K12" s="94">
        <f t="shared" si="1"/>
        <v>61031.445162959128</v>
      </c>
      <c r="L12" s="94">
        <f t="shared" si="1"/>
        <v>51495.281856246773</v>
      </c>
      <c r="M12" s="94">
        <f t="shared" si="1"/>
        <v>51495.281856246773</v>
      </c>
      <c r="N12" s="94">
        <f t="shared" si="1"/>
        <v>51495.281856246773</v>
      </c>
      <c r="O12" s="94">
        <f t="shared" si="1"/>
        <v>51495.281856246773</v>
      </c>
      <c r="P12" s="94">
        <f t="shared" si="1"/>
        <v>51495.281856246773</v>
      </c>
      <c r="Q12" s="94">
        <f t="shared" si="1"/>
        <v>51495.281856246773</v>
      </c>
      <c r="R12" s="94">
        <f t="shared" si="1"/>
        <v>51495.281856246773</v>
      </c>
      <c r="S12" s="94">
        <f t="shared" si="1"/>
        <v>51495.281856246773</v>
      </c>
      <c r="T12" s="94">
        <f t="shared" si="1"/>
        <v>51495.281856246773</v>
      </c>
      <c r="U12" s="94">
        <f t="shared" si="1"/>
        <v>51495.281856246773</v>
      </c>
      <c r="V12" s="94">
        <f t="shared" si="1"/>
        <v>51495.281856246773</v>
      </c>
      <c r="W12" s="94">
        <f t="shared" si="1"/>
        <v>51495.281856246773</v>
      </c>
      <c r="X12" s="95">
        <f t="shared" si="1"/>
        <v>40957.82140232961</v>
      </c>
      <c r="AR12" s="84"/>
      <c r="AS12" s="84"/>
    </row>
    <row r="13" spans="1:45" ht="3.75" customHeight="1">
      <c r="AR13" s="84"/>
      <c r="AS13" s="84"/>
    </row>
    <row r="14" spans="1:45" s="96" customFormat="1" ht="12.75" customHeight="1">
      <c r="A14" s="255" t="s">
        <v>101</v>
      </c>
      <c r="B14" s="252" t="s">
        <v>102</v>
      </c>
      <c r="C14" s="252" t="s">
        <v>103</v>
      </c>
      <c r="D14" s="249" t="s">
        <v>238</v>
      </c>
      <c r="E14" s="250"/>
      <c r="F14" s="250"/>
      <c r="G14" s="250"/>
      <c r="H14" s="250"/>
      <c r="I14" s="251"/>
      <c r="J14" s="224" t="s">
        <v>133</v>
      </c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6"/>
    </row>
    <row r="15" spans="1:45" s="96" customFormat="1" ht="12.75" customHeight="1">
      <c r="A15" s="256"/>
      <c r="B15" s="253"/>
      <c r="C15" s="253"/>
      <c r="D15" s="227" t="s">
        <v>130</v>
      </c>
      <c r="E15" s="228"/>
      <c r="F15" s="228" t="s">
        <v>131</v>
      </c>
      <c r="G15" s="228"/>
      <c r="H15" s="228" t="s">
        <v>118</v>
      </c>
      <c r="I15" s="229"/>
      <c r="J15" s="232" t="s">
        <v>107</v>
      </c>
      <c r="K15" s="230"/>
      <c r="L15" s="230" t="s">
        <v>108</v>
      </c>
      <c r="M15" s="230"/>
      <c r="N15" s="230" t="s">
        <v>109</v>
      </c>
      <c r="O15" s="230"/>
      <c r="P15" s="230" t="s">
        <v>110</v>
      </c>
      <c r="Q15" s="230"/>
      <c r="R15" s="230" t="s">
        <v>111</v>
      </c>
      <c r="S15" s="230"/>
      <c r="T15" s="230" t="s">
        <v>112</v>
      </c>
      <c r="U15" s="230"/>
      <c r="V15" s="230" t="s">
        <v>119</v>
      </c>
      <c r="W15" s="230"/>
      <c r="X15" s="230" t="s">
        <v>120</v>
      </c>
      <c r="Y15" s="230"/>
      <c r="Z15" s="230" t="s">
        <v>121</v>
      </c>
      <c r="AA15" s="230"/>
      <c r="AB15" s="230" t="s">
        <v>122</v>
      </c>
      <c r="AC15" s="230"/>
      <c r="AD15" s="230" t="s">
        <v>123</v>
      </c>
      <c r="AE15" s="230"/>
      <c r="AF15" s="230" t="s">
        <v>124</v>
      </c>
      <c r="AG15" s="230"/>
      <c r="AH15" s="230" t="s">
        <v>125</v>
      </c>
      <c r="AI15" s="230"/>
      <c r="AJ15" s="230" t="s">
        <v>126</v>
      </c>
      <c r="AK15" s="230"/>
      <c r="AL15" s="230" t="s">
        <v>127</v>
      </c>
      <c r="AM15" s="230"/>
      <c r="AN15" s="230" t="s">
        <v>128</v>
      </c>
      <c r="AO15" s="230"/>
      <c r="AP15" s="230" t="s">
        <v>129</v>
      </c>
      <c r="AQ15" s="231"/>
    </row>
    <row r="16" spans="1:45" s="96" customFormat="1">
      <c r="A16" s="257"/>
      <c r="B16" s="254"/>
      <c r="C16" s="254"/>
      <c r="D16" s="186" t="s">
        <v>249</v>
      </c>
      <c r="E16" s="187" t="s">
        <v>250</v>
      </c>
      <c r="F16" s="187" t="s">
        <v>249</v>
      </c>
      <c r="G16" s="187" t="s">
        <v>251</v>
      </c>
      <c r="H16" s="187" t="s">
        <v>249</v>
      </c>
      <c r="I16" s="188" t="s">
        <v>251</v>
      </c>
      <c r="J16" s="97" t="s">
        <v>249</v>
      </c>
      <c r="K16" s="98" t="s">
        <v>252</v>
      </c>
      <c r="L16" s="98" t="s">
        <v>249</v>
      </c>
      <c r="M16" s="98" t="s">
        <v>252</v>
      </c>
      <c r="N16" s="98" t="s">
        <v>249</v>
      </c>
      <c r="O16" s="98" t="s">
        <v>252</v>
      </c>
      <c r="P16" s="98" t="s">
        <v>249</v>
      </c>
      <c r="Q16" s="98" t="s">
        <v>252</v>
      </c>
      <c r="R16" s="98" t="s">
        <v>249</v>
      </c>
      <c r="S16" s="98" t="s">
        <v>252</v>
      </c>
      <c r="T16" s="98" t="s">
        <v>249</v>
      </c>
      <c r="U16" s="99" t="s">
        <v>253</v>
      </c>
      <c r="V16" s="98" t="s">
        <v>249</v>
      </c>
      <c r="W16" s="99" t="s">
        <v>253</v>
      </c>
      <c r="X16" s="98" t="s">
        <v>249</v>
      </c>
      <c r="Y16" s="99" t="s">
        <v>253</v>
      </c>
      <c r="Z16" s="98" t="s">
        <v>249</v>
      </c>
      <c r="AA16" s="99" t="s">
        <v>253</v>
      </c>
      <c r="AB16" s="98" t="s">
        <v>249</v>
      </c>
      <c r="AC16" s="99" t="s">
        <v>253</v>
      </c>
      <c r="AD16" s="98" t="s">
        <v>249</v>
      </c>
      <c r="AE16" s="99" t="s">
        <v>253</v>
      </c>
      <c r="AF16" s="98" t="s">
        <v>249</v>
      </c>
      <c r="AG16" s="99" t="s">
        <v>253</v>
      </c>
      <c r="AH16" s="98" t="s">
        <v>249</v>
      </c>
      <c r="AI16" s="99" t="s">
        <v>253</v>
      </c>
      <c r="AJ16" s="98" t="s">
        <v>249</v>
      </c>
      <c r="AK16" s="99" t="s">
        <v>253</v>
      </c>
      <c r="AL16" s="98" t="s">
        <v>249</v>
      </c>
      <c r="AM16" s="99" t="s">
        <v>253</v>
      </c>
      <c r="AN16" s="98" t="s">
        <v>249</v>
      </c>
      <c r="AO16" s="99" t="s">
        <v>253</v>
      </c>
      <c r="AP16" s="98" t="s">
        <v>249</v>
      </c>
      <c r="AQ16" s="100" t="s">
        <v>253</v>
      </c>
    </row>
    <row r="17" spans="1:43" s="103" customFormat="1">
      <c r="A17" s="259" t="s">
        <v>104</v>
      </c>
      <c r="B17" s="260"/>
      <c r="C17" s="26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2"/>
    </row>
    <row r="18" spans="1:43" hidden="1" outlineLevel="1">
      <c r="A18" s="269" t="s">
        <v>0</v>
      </c>
      <c r="B18" s="270"/>
      <c r="C18" s="104"/>
      <c r="D18" s="105"/>
      <c r="E18" s="106"/>
      <c r="F18" s="107"/>
      <c r="G18" s="106"/>
      <c r="H18" s="107"/>
      <c r="I18" s="108"/>
      <c r="J18" s="109"/>
      <c r="K18" s="106"/>
      <c r="L18" s="107"/>
      <c r="M18" s="106"/>
      <c r="N18" s="107"/>
      <c r="O18" s="106"/>
      <c r="P18" s="107"/>
      <c r="Q18" s="106"/>
      <c r="R18" s="107"/>
      <c r="S18" s="106"/>
      <c r="T18" s="107"/>
      <c r="U18" s="106"/>
      <c r="V18" s="107"/>
      <c r="W18" s="106"/>
      <c r="X18" s="107"/>
      <c r="Y18" s="106"/>
      <c r="Z18" s="107"/>
      <c r="AA18" s="106"/>
      <c r="AB18" s="107"/>
      <c r="AC18" s="106"/>
      <c r="AD18" s="107"/>
      <c r="AE18" s="106"/>
      <c r="AF18" s="107"/>
      <c r="AG18" s="106"/>
      <c r="AH18" s="107"/>
      <c r="AI18" s="106"/>
      <c r="AJ18" s="107"/>
      <c r="AK18" s="106"/>
      <c r="AL18" s="107"/>
      <c r="AM18" s="106"/>
      <c r="AN18" s="107"/>
      <c r="AO18" s="106"/>
      <c r="AP18" s="107"/>
      <c r="AQ18" s="108"/>
    </row>
    <row r="19" spans="1:43" ht="25.5" hidden="1" outlineLevel="1">
      <c r="A19" s="110" t="s">
        <v>1</v>
      </c>
      <c r="B19" s="110" t="s">
        <v>2</v>
      </c>
      <c r="C19" s="111">
        <v>111.38</v>
      </c>
      <c r="D19" s="112">
        <v>3.1</v>
      </c>
      <c r="E19" s="113">
        <f>$C19*D19</f>
        <v>345.27800000000002</v>
      </c>
      <c r="F19" s="114"/>
      <c r="G19" s="113"/>
      <c r="H19" s="114"/>
      <c r="I19" s="115"/>
      <c r="J19" s="116"/>
      <c r="K19" s="113"/>
      <c r="L19" s="114"/>
      <c r="M19" s="113"/>
      <c r="N19" s="114"/>
      <c r="O19" s="113"/>
      <c r="P19" s="114"/>
      <c r="Q19" s="113"/>
      <c r="R19" s="114"/>
      <c r="S19" s="113"/>
      <c r="T19" s="114"/>
      <c r="U19" s="113"/>
      <c r="V19" s="114"/>
      <c r="W19" s="113"/>
      <c r="X19" s="114"/>
      <c r="Y19" s="113"/>
      <c r="Z19" s="114"/>
      <c r="AA19" s="113"/>
      <c r="AB19" s="114"/>
      <c r="AC19" s="113"/>
      <c r="AD19" s="114"/>
      <c r="AE19" s="113"/>
      <c r="AF19" s="114"/>
      <c r="AG19" s="113"/>
      <c r="AH19" s="114"/>
      <c r="AI19" s="113"/>
      <c r="AJ19" s="114"/>
      <c r="AK19" s="113"/>
      <c r="AL19" s="114"/>
      <c r="AM19" s="113"/>
      <c r="AN19" s="114"/>
      <c r="AO19" s="113"/>
      <c r="AP19" s="114"/>
      <c r="AQ19" s="115"/>
    </row>
    <row r="20" spans="1:43" ht="25.5" hidden="1" outlineLevel="1">
      <c r="A20" s="110" t="s">
        <v>3</v>
      </c>
      <c r="B20" s="110" t="s">
        <v>4</v>
      </c>
      <c r="C20" s="111">
        <v>106.27</v>
      </c>
      <c r="D20" s="112">
        <v>1.4</v>
      </c>
      <c r="E20" s="113">
        <f>$C20*D20</f>
        <v>148.77799999999999</v>
      </c>
      <c r="F20" s="114"/>
      <c r="G20" s="113"/>
      <c r="H20" s="114"/>
      <c r="I20" s="115"/>
      <c r="J20" s="116"/>
      <c r="K20" s="113"/>
      <c r="L20" s="114"/>
      <c r="M20" s="113"/>
      <c r="N20" s="114"/>
      <c r="O20" s="113"/>
      <c r="P20" s="114"/>
      <c r="Q20" s="113"/>
      <c r="R20" s="114"/>
      <c r="S20" s="113"/>
      <c r="T20" s="114"/>
      <c r="U20" s="113"/>
      <c r="V20" s="114"/>
      <c r="W20" s="113"/>
      <c r="X20" s="114"/>
      <c r="Y20" s="113"/>
      <c r="Z20" s="114"/>
      <c r="AA20" s="113"/>
      <c r="AB20" s="114"/>
      <c r="AC20" s="113"/>
      <c r="AD20" s="114"/>
      <c r="AE20" s="113"/>
      <c r="AF20" s="114"/>
      <c r="AG20" s="113"/>
      <c r="AH20" s="114"/>
      <c r="AI20" s="113"/>
      <c r="AJ20" s="114"/>
      <c r="AK20" s="113"/>
      <c r="AL20" s="114"/>
      <c r="AM20" s="113"/>
      <c r="AN20" s="114"/>
      <c r="AO20" s="113"/>
      <c r="AP20" s="114"/>
      <c r="AQ20" s="115"/>
    </row>
    <row r="21" spans="1:43" ht="19.5" hidden="1" customHeight="1" outlineLevel="1">
      <c r="A21" s="110" t="s">
        <v>5</v>
      </c>
      <c r="B21" s="110" t="s">
        <v>6</v>
      </c>
      <c r="C21" s="111">
        <v>122.88</v>
      </c>
      <c r="D21" s="112">
        <v>1.55</v>
      </c>
      <c r="E21" s="113">
        <f>$C21*D21</f>
        <v>190.464</v>
      </c>
      <c r="F21" s="114"/>
      <c r="G21" s="113"/>
      <c r="H21" s="113">
        <v>1</v>
      </c>
      <c r="I21" s="115">
        <f t="shared" ref="I21" si="2">$C21*H21</f>
        <v>122.88</v>
      </c>
      <c r="J21" s="112">
        <v>0.5</v>
      </c>
      <c r="K21" s="113">
        <f t="shared" ref="K21:M21" si="3">$C21*J21</f>
        <v>61.44</v>
      </c>
      <c r="L21" s="113">
        <v>0.5</v>
      </c>
      <c r="M21" s="113">
        <f t="shared" si="3"/>
        <v>61.44</v>
      </c>
      <c r="N21" s="113">
        <v>0.5</v>
      </c>
      <c r="O21" s="113">
        <f t="shared" ref="O21" si="4">$C21*N21</f>
        <v>61.44</v>
      </c>
      <c r="P21" s="113">
        <v>0.5</v>
      </c>
      <c r="Q21" s="113">
        <f t="shared" ref="Q21" si="5">$C21*P21</f>
        <v>61.44</v>
      </c>
      <c r="R21" s="113">
        <v>0.5</v>
      </c>
      <c r="S21" s="113">
        <f t="shared" ref="S21" si="6">$C21*R21</f>
        <v>61.44</v>
      </c>
      <c r="T21" s="113">
        <v>0.5</v>
      </c>
      <c r="U21" s="113">
        <f t="shared" ref="U21:AI21" si="7">$C21*T21</f>
        <v>61.44</v>
      </c>
      <c r="V21" s="113">
        <v>0.5</v>
      </c>
      <c r="W21" s="113">
        <f t="shared" si="7"/>
        <v>61.44</v>
      </c>
      <c r="X21" s="113">
        <v>0.5</v>
      </c>
      <c r="Y21" s="113">
        <f t="shared" si="7"/>
        <v>61.44</v>
      </c>
      <c r="Z21" s="113">
        <v>0.5</v>
      </c>
      <c r="AA21" s="113">
        <f t="shared" si="7"/>
        <v>61.44</v>
      </c>
      <c r="AB21" s="113">
        <v>0.5</v>
      </c>
      <c r="AC21" s="113">
        <f t="shared" si="7"/>
        <v>61.44</v>
      </c>
      <c r="AD21" s="113">
        <v>0.5</v>
      </c>
      <c r="AE21" s="113">
        <f t="shared" si="7"/>
        <v>61.44</v>
      </c>
      <c r="AF21" s="113">
        <v>0.5</v>
      </c>
      <c r="AG21" s="113">
        <f t="shared" si="7"/>
        <v>61.44</v>
      </c>
      <c r="AH21" s="113">
        <v>0.5</v>
      </c>
      <c r="AI21" s="113">
        <f t="shared" si="7"/>
        <v>61.44</v>
      </c>
      <c r="AJ21" s="113">
        <v>0.5</v>
      </c>
      <c r="AK21" s="113">
        <f t="shared" ref="AK21" si="8">$C21*AJ21</f>
        <v>61.44</v>
      </c>
      <c r="AL21" s="113">
        <v>0.5</v>
      </c>
      <c r="AM21" s="113">
        <f t="shared" ref="AM21" si="9">$C21*AL21</f>
        <v>61.44</v>
      </c>
      <c r="AN21" s="113">
        <v>0.5</v>
      </c>
      <c r="AO21" s="113">
        <f t="shared" ref="AO21" si="10">$C21*AN21</f>
        <v>61.44</v>
      </c>
      <c r="AP21" s="113">
        <v>0.5</v>
      </c>
      <c r="AQ21" s="115">
        <f t="shared" ref="AQ21" si="11">$C21*AP21</f>
        <v>61.44</v>
      </c>
    </row>
    <row r="22" spans="1:43" ht="25.5" hidden="1" outlineLevel="1">
      <c r="A22" s="110" t="s">
        <v>7</v>
      </c>
      <c r="B22" s="110" t="s">
        <v>8</v>
      </c>
      <c r="C22" s="111">
        <v>137.47999999999999</v>
      </c>
      <c r="D22" s="112">
        <v>0.7</v>
      </c>
      <c r="E22" s="113">
        <f>$C22*D22</f>
        <v>96.23599999999999</v>
      </c>
      <c r="F22" s="114"/>
      <c r="G22" s="113"/>
      <c r="H22" s="114"/>
      <c r="I22" s="115"/>
      <c r="J22" s="116"/>
      <c r="K22" s="113"/>
      <c r="L22" s="114"/>
      <c r="M22" s="113"/>
      <c r="N22" s="114"/>
      <c r="O22" s="113"/>
      <c r="P22" s="114"/>
      <c r="Q22" s="113"/>
      <c r="R22" s="114"/>
      <c r="S22" s="113"/>
      <c r="T22" s="114"/>
      <c r="U22" s="113"/>
      <c r="V22" s="114"/>
      <c r="W22" s="113"/>
      <c r="X22" s="114"/>
      <c r="Y22" s="113"/>
      <c r="Z22" s="114"/>
      <c r="AA22" s="113"/>
      <c r="AB22" s="114"/>
      <c r="AC22" s="113"/>
      <c r="AD22" s="114"/>
      <c r="AE22" s="113"/>
      <c r="AF22" s="114"/>
      <c r="AG22" s="113"/>
      <c r="AH22" s="114"/>
      <c r="AI22" s="113"/>
      <c r="AJ22" s="114"/>
      <c r="AK22" s="113"/>
      <c r="AL22" s="114"/>
      <c r="AM22" s="113"/>
      <c r="AN22" s="114"/>
      <c r="AO22" s="113"/>
      <c r="AP22" s="114"/>
      <c r="AQ22" s="115"/>
    </row>
    <row r="23" spans="1:43" ht="25.5" hidden="1" outlineLevel="1">
      <c r="A23" s="110" t="s">
        <v>9</v>
      </c>
      <c r="B23" s="110" t="s">
        <v>10</v>
      </c>
      <c r="C23" s="111">
        <v>263.17</v>
      </c>
      <c r="D23" s="112">
        <v>0.4</v>
      </c>
      <c r="E23" s="113">
        <f>$C23*D23</f>
        <v>105.26800000000001</v>
      </c>
      <c r="F23" s="114"/>
      <c r="G23" s="113"/>
      <c r="H23" s="114"/>
      <c r="I23" s="115"/>
      <c r="J23" s="116"/>
      <c r="K23" s="113"/>
      <c r="L23" s="114"/>
      <c r="M23" s="113"/>
      <c r="N23" s="114"/>
      <c r="O23" s="113"/>
      <c r="P23" s="114"/>
      <c r="Q23" s="113"/>
      <c r="R23" s="114"/>
      <c r="S23" s="113"/>
      <c r="T23" s="114"/>
      <c r="U23" s="113"/>
      <c r="V23" s="114"/>
      <c r="W23" s="113"/>
      <c r="X23" s="114"/>
      <c r="Y23" s="113"/>
      <c r="Z23" s="114"/>
      <c r="AA23" s="113"/>
      <c r="AB23" s="114"/>
      <c r="AC23" s="113"/>
      <c r="AD23" s="114"/>
      <c r="AE23" s="113"/>
      <c r="AF23" s="114"/>
      <c r="AG23" s="113"/>
      <c r="AH23" s="114"/>
      <c r="AI23" s="113"/>
      <c r="AJ23" s="114"/>
      <c r="AK23" s="113"/>
      <c r="AL23" s="114"/>
      <c r="AM23" s="113"/>
      <c r="AN23" s="114"/>
      <c r="AO23" s="113"/>
      <c r="AP23" s="114"/>
      <c r="AQ23" s="115"/>
    </row>
    <row r="24" spans="1:43" hidden="1" outlineLevel="1">
      <c r="A24" s="269" t="s">
        <v>11</v>
      </c>
      <c r="B24" s="270"/>
      <c r="C24" s="117"/>
      <c r="D24" s="118"/>
      <c r="E24" s="119"/>
      <c r="F24" s="120"/>
      <c r="G24" s="119"/>
      <c r="H24" s="120"/>
      <c r="I24" s="121"/>
      <c r="J24" s="118"/>
      <c r="K24" s="119"/>
      <c r="L24" s="120"/>
      <c r="M24" s="119"/>
      <c r="N24" s="120"/>
      <c r="O24" s="119"/>
      <c r="P24" s="120"/>
      <c r="Q24" s="119"/>
      <c r="R24" s="120"/>
      <c r="S24" s="119"/>
      <c r="T24" s="120"/>
      <c r="U24" s="119"/>
      <c r="V24" s="120"/>
      <c r="W24" s="119"/>
      <c r="X24" s="120"/>
      <c r="Y24" s="119"/>
      <c r="Z24" s="120"/>
      <c r="AA24" s="119"/>
      <c r="AB24" s="120"/>
      <c r="AC24" s="119"/>
      <c r="AD24" s="120"/>
      <c r="AE24" s="119"/>
      <c r="AF24" s="120"/>
      <c r="AG24" s="119"/>
      <c r="AH24" s="120"/>
      <c r="AI24" s="119"/>
      <c r="AJ24" s="120"/>
      <c r="AK24" s="119"/>
      <c r="AL24" s="120"/>
      <c r="AM24" s="119"/>
      <c r="AN24" s="120"/>
      <c r="AO24" s="119"/>
      <c r="AP24" s="120"/>
      <c r="AQ24" s="121"/>
    </row>
    <row r="25" spans="1:43" ht="25.5" hidden="1" outlineLevel="1">
      <c r="A25" s="110" t="s">
        <v>12</v>
      </c>
      <c r="B25" s="110" t="s">
        <v>13</v>
      </c>
      <c r="C25" s="111">
        <v>104.02</v>
      </c>
      <c r="D25" s="112">
        <v>6</v>
      </c>
      <c r="E25" s="113">
        <f t="shared" ref="E25:E30" si="12">$C25*D25</f>
        <v>624.12</v>
      </c>
      <c r="F25" s="114"/>
      <c r="G25" s="113"/>
      <c r="H25" s="114"/>
      <c r="I25" s="115"/>
      <c r="J25" s="116"/>
      <c r="K25" s="113"/>
      <c r="L25" s="114"/>
      <c r="M25" s="113"/>
      <c r="N25" s="114"/>
      <c r="O25" s="113"/>
      <c r="P25" s="114"/>
      <c r="Q25" s="113"/>
      <c r="R25" s="114"/>
      <c r="S25" s="113"/>
      <c r="T25" s="114"/>
      <c r="U25" s="113"/>
      <c r="V25" s="114"/>
      <c r="W25" s="113"/>
      <c r="X25" s="114"/>
      <c r="Y25" s="113"/>
      <c r="Z25" s="114"/>
      <c r="AA25" s="113"/>
      <c r="AB25" s="114"/>
      <c r="AC25" s="113"/>
      <c r="AD25" s="114"/>
      <c r="AE25" s="113"/>
      <c r="AF25" s="114"/>
      <c r="AG25" s="113"/>
      <c r="AH25" s="114"/>
      <c r="AI25" s="113"/>
      <c r="AJ25" s="114"/>
      <c r="AK25" s="113"/>
      <c r="AL25" s="114"/>
      <c r="AM25" s="113"/>
      <c r="AN25" s="114"/>
      <c r="AO25" s="113"/>
      <c r="AP25" s="114"/>
      <c r="AQ25" s="115"/>
    </row>
    <row r="26" spans="1:43" ht="25.5" hidden="1" outlineLevel="1">
      <c r="A26" s="110" t="s">
        <v>14</v>
      </c>
      <c r="B26" s="110" t="s">
        <v>15</v>
      </c>
      <c r="C26" s="111">
        <v>107.38</v>
      </c>
      <c r="D26" s="112">
        <v>1.55</v>
      </c>
      <c r="E26" s="113">
        <f t="shared" si="12"/>
        <v>166.43899999999999</v>
      </c>
      <c r="F26" s="114"/>
      <c r="G26" s="113"/>
      <c r="H26" s="114"/>
      <c r="I26" s="115"/>
      <c r="J26" s="116"/>
      <c r="K26" s="113"/>
      <c r="L26" s="114"/>
      <c r="M26" s="113"/>
      <c r="N26" s="114"/>
      <c r="O26" s="113"/>
      <c r="P26" s="114"/>
      <c r="Q26" s="113"/>
      <c r="R26" s="114"/>
      <c r="S26" s="113"/>
      <c r="T26" s="114"/>
      <c r="U26" s="113"/>
      <c r="V26" s="114"/>
      <c r="W26" s="113"/>
      <c r="X26" s="114"/>
      <c r="Y26" s="113"/>
      <c r="Z26" s="114"/>
      <c r="AA26" s="113"/>
      <c r="AB26" s="114"/>
      <c r="AC26" s="113"/>
      <c r="AD26" s="114"/>
      <c r="AE26" s="113"/>
      <c r="AF26" s="114"/>
      <c r="AG26" s="113"/>
      <c r="AH26" s="114"/>
      <c r="AI26" s="113"/>
      <c r="AJ26" s="114"/>
      <c r="AK26" s="113"/>
      <c r="AL26" s="114"/>
      <c r="AM26" s="113"/>
      <c r="AN26" s="114"/>
      <c r="AO26" s="113"/>
      <c r="AP26" s="114"/>
      <c r="AQ26" s="115"/>
    </row>
    <row r="27" spans="1:43" ht="25.5" hidden="1" outlineLevel="1">
      <c r="A27" s="110" t="s">
        <v>16</v>
      </c>
      <c r="B27" s="110" t="s">
        <v>17</v>
      </c>
      <c r="C27" s="111">
        <v>102.01</v>
      </c>
      <c r="D27" s="112">
        <v>1.5</v>
      </c>
      <c r="E27" s="113">
        <f t="shared" si="12"/>
        <v>153.01500000000001</v>
      </c>
      <c r="F27" s="114"/>
      <c r="G27" s="113"/>
      <c r="H27" s="114"/>
      <c r="I27" s="115"/>
      <c r="J27" s="116"/>
      <c r="K27" s="113"/>
      <c r="L27" s="114"/>
      <c r="M27" s="113"/>
      <c r="N27" s="114"/>
      <c r="O27" s="113"/>
      <c r="P27" s="114"/>
      <c r="Q27" s="113"/>
      <c r="R27" s="114"/>
      <c r="S27" s="113"/>
      <c r="T27" s="114"/>
      <c r="U27" s="113"/>
      <c r="V27" s="114"/>
      <c r="W27" s="113"/>
      <c r="X27" s="114"/>
      <c r="Y27" s="113"/>
      <c r="Z27" s="114"/>
      <c r="AA27" s="113"/>
      <c r="AB27" s="114"/>
      <c r="AC27" s="113"/>
      <c r="AD27" s="114"/>
      <c r="AE27" s="113"/>
      <c r="AF27" s="114"/>
      <c r="AG27" s="113"/>
      <c r="AH27" s="114"/>
      <c r="AI27" s="113"/>
      <c r="AJ27" s="114"/>
      <c r="AK27" s="113"/>
      <c r="AL27" s="114"/>
      <c r="AM27" s="113"/>
      <c r="AN27" s="114"/>
      <c r="AO27" s="113"/>
      <c r="AP27" s="114"/>
      <c r="AQ27" s="115"/>
    </row>
    <row r="28" spans="1:43" hidden="1" outlineLevel="1">
      <c r="A28" s="110" t="s">
        <v>18</v>
      </c>
      <c r="B28" s="110" t="s">
        <v>17</v>
      </c>
      <c r="C28" s="111">
        <v>105.91</v>
      </c>
      <c r="D28" s="112">
        <v>16</v>
      </c>
      <c r="E28" s="113">
        <f t="shared" si="12"/>
        <v>1694.56</v>
      </c>
      <c r="F28" s="114"/>
      <c r="G28" s="113"/>
      <c r="H28" s="114"/>
      <c r="I28" s="115"/>
      <c r="J28" s="116"/>
      <c r="K28" s="113"/>
      <c r="L28" s="114"/>
      <c r="M28" s="113"/>
      <c r="N28" s="114"/>
      <c r="O28" s="113"/>
      <c r="P28" s="114"/>
      <c r="Q28" s="113"/>
      <c r="R28" s="114"/>
      <c r="S28" s="113"/>
      <c r="T28" s="114"/>
      <c r="U28" s="113"/>
      <c r="V28" s="114"/>
      <c r="W28" s="113"/>
      <c r="X28" s="114"/>
      <c r="Y28" s="113"/>
      <c r="Z28" s="114"/>
      <c r="AA28" s="113"/>
      <c r="AB28" s="114"/>
      <c r="AC28" s="113"/>
      <c r="AD28" s="114"/>
      <c r="AE28" s="113"/>
      <c r="AF28" s="114"/>
      <c r="AG28" s="113"/>
      <c r="AH28" s="114"/>
      <c r="AI28" s="113"/>
      <c r="AJ28" s="114"/>
      <c r="AK28" s="113"/>
      <c r="AL28" s="114"/>
      <c r="AM28" s="113"/>
      <c r="AN28" s="114"/>
      <c r="AO28" s="113"/>
      <c r="AP28" s="114"/>
      <c r="AQ28" s="115"/>
    </row>
    <row r="29" spans="1:43" hidden="1" outlineLevel="1">
      <c r="A29" s="110" t="s">
        <v>19</v>
      </c>
      <c r="B29" s="110" t="s">
        <v>17</v>
      </c>
      <c r="C29" s="111">
        <v>102.01</v>
      </c>
      <c r="D29" s="112">
        <v>2.5</v>
      </c>
      <c r="E29" s="113">
        <f t="shared" si="12"/>
        <v>255.02500000000001</v>
      </c>
      <c r="F29" s="113">
        <v>0.5</v>
      </c>
      <c r="G29" s="113">
        <f>$C29*F29</f>
        <v>51.005000000000003</v>
      </c>
      <c r="H29" s="114"/>
      <c r="I29" s="115"/>
      <c r="J29" s="116"/>
      <c r="K29" s="113"/>
      <c r="L29" s="114"/>
      <c r="M29" s="113"/>
      <c r="N29" s="114"/>
      <c r="O29" s="113"/>
      <c r="P29" s="114"/>
      <c r="Q29" s="113"/>
      <c r="R29" s="114"/>
      <c r="S29" s="113"/>
      <c r="T29" s="114"/>
      <c r="U29" s="113"/>
      <c r="V29" s="114"/>
      <c r="W29" s="113"/>
      <c r="X29" s="114"/>
      <c r="Y29" s="113"/>
      <c r="Z29" s="114"/>
      <c r="AA29" s="113"/>
      <c r="AB29" s="114"/>
      <c r="AC29" s="113"/>
      <c r="AD29" s="114"/>
      <c r="AE29" s="113"/>
      <c r="AF29" s="114"/>
      <c r="AG29" s="113"/>
      <c r="AH29" s="114"/>
      <c r="AI29" s="113"/>
      <c r="AJ29" s="114"/>
      <c r="AK29" s="113"/>
      <c r="AL29" s="114"/>
      <c r="AM29" s="113"/>
      <c r="AN29" s="114"/>
      <c r="AO29" s="113"/>
      <c r="AP29" s="114"/>
      <c r="AQ29" s="115"/>
    </row>
    <row r="30" spans="1:43" hidden="1" outlineLevel="1">
      <c r="A30" s="110" t="s">
        <v>20</v>
      </c>
      <c r="B30" s="110" t="s">
        <v>17</v>
      </c>
      <c r="C30" s="111">
        <v>102.01</v>
      </c>
      <c r="D30" s="112">
        <v>0.3</v>
      </c>
      <c r="E30" s="113">
        <f t="shared" si="12"/>
        <v>30.603000000000002</v>
      </c>
      <c r="F30" s="113">
        <v>0.2</v>
      </c>
      <c r="G30" s="113">
        <f>$C30*F30</f>
        <v>20.402000000000001</v>
      </c>
      <c r="H30" s="113">
        <v>0.1</v>
      </c>
      <c r="I30" s="115">
        <f t="shared" ref="I30" si="13">$C30*H30</f>
        <v>10.201000000000001</v>
      </c>
      <c r="J30" s="116"/>
      <c r="K30" s="113"/>
      <c r="L30" s="114"/>
      <c r="M30" s="113"/>
      <c r="N30" s="114"/>
      <c r="O30" s="113"/>
      <c r="P30" s="114"/>
      <c r="Q30" s="113"/>
      <c r="R30" s="114"/>
      <c r="S30" s="113"/>
      <c r="T30" s="114"/>
      <c r="U30" s="113"/>
      <c r="V30" s="114"/>
      <c r="W30" s="113"/>
      <c r="X30" s="114"/>
      <c r="Y30" s="113"/>
      <c r="Z30" s="114"/>
      <c r="AA30" s="113"/>
      <c r="AB30" s="114"/>
      <c r="AC30" s="113"/>
      <c r="AD30" s="114"/>
      <c r="AE30" s="113"/>
      <c r="AF30" s="114"/>
      <c r="AG30" s="113"/>
      <c r="AH30" s="114"/>
      <c r="AI30" s="113"/>
      <c r="AJ30" s="114"/>
      <c r="AK30" s="113"/>
      <c r="AL30" s="114"/>
      <c r="AM30" s="113"/>
      <c r="AN30" s="114"/>
      <c r="AO30" s="113"/>
      <c r="AP30" s="114"/>
      <c r="AQ30" s="115"/>
    </row>
    <row r="31" spans="1:43" hidden="1" outlineLevel="1">
      <c r="A31" s="269" t="s">
        <v>21</v>
      </c>
      <c r="B31" s="270"/>
      <c r="C31" s="117"/>
      <c r="D31" s="118"/>
      <c r="E31" s="119"/>
      <c r="F31" s="120"/>
      <c r="G31" s="119"/>
      <c r="H31" s="120"/>
      <c r="I31" s="121"/>
      <c r="J31" s="118"/>
      <c r="K31" s="119"/>
      <c r="L31" s="120"/>
      <c r="M31" s="119"/>
      <c r="N31" s="120"/>
      <c r="O31" s="119"/>
      <c r="P31" s="120"/>
      <c r="Q31" s="119"/>
      <c r="R31" s="120"/>
      <c r="S31" s="119"/>
      <c r="T31" s="120"/>
      <c r="U31" s="119"/>
      <c r="V31" s="120"/>
      <c r="W31" s="119"/>
      <c r="X31" s="120"/>
      <c r="Y31" s="119"/>
      <c r="Z31" s="120"/>
      <c r="AA31" s="119"/>
      <c r="AB31" s="120"/>
      <c r="AC31" s="119"/>
      <c r="AD31" s="120"/>
      <c r="AE31" s="119"/>
      <c r="AF31" s="120"/>
      <c r="AG31" s="119"/>
      <c r="AH31" s="120"/>
      <c r="AI31" s="119"/>
      <c r="AJ31" s="120"/>
      <c r="AK31" s="119"/>
      <c r="AL31" s="120"/>
      <c r="AM31" s="119"/>
      <c r="AN31" s="120"/>
      <c r="AO31" s="119"/>
      <c r="AP31" s="120"/>
      <c r="AQ31" s="121"/>
    </row>
    <row r="32" spans="1:43" ht="25.5" hidden="1" outlineLevel="1">
      <c r="A32" s="110" t="s">
        <v>22</v>
      </c>
      <c r="B32" s="110" t="s">
        <v>23</v>
      </c>
      <c r="C32" s="111">
        <v>122.18</v>
      </c>
      <c r="D32" s="112">
        <v>4.95</v>
      </c>
      <c r="E32" s="113">
        <f>$C32*D32</f>
        <v>604.79100000000005</v>
      </c>
      <c r="F32" s="113">
        <v>6.6</v>
      </c>
      <c r="G32" s="113">
        <f>$C32*F32</f>
        <v>806.38800000000003</v>
      </c>
      <c r="H32" s="113">
        <v>13.6</v>
      </c>
      <c r="I32" s="115">
        <f t="shared" ref="I32" si="14">$C32*H32</f>
        <v>1661.6480000000001</v>
      </c>
      <c r="J32" s="116"/>
      <c r="K32" s="113"/>
      <c r="L32" s="114"/>
      <c r="M32" s="113"/>
      <c r="N32" s="114"/>
      <c r="O32" s="113"/>
      <c r="P32" s="114"/>
      <c r="Q32" s="113"/>
      <c r="R32" s="114"/>
      <c r="S32" s="113"/>
      <c r="T32" s="114"/>
      <c r="U32" s="113"/>
      <c r="V32" s="114"/>
      <c r="W32" s="113"/>
      <c r="X32" s="114"/>
      <c r="Y32" s="113"/>
      <c r="Z32" s="114"/>
      <c r="AA32" s="113"/>
      <c r="AB32" s="114"/>
      <c r="AC32" s="113"/>
      <c r="AD32" s="114"/>
      <c r="AE32" s="113"/>
      <c r="AF32" s="114"/>
      <c r="AG32" s="113"/>
      <c r="AH32" s="114"/>
      <c r="AI32" s="113"/>
      <c r="AJ32" s="114"/>
      <c r="AK32" s="113"/>
      <c r="AL32" s="114"/>
      <c r="AM32" s="113"/>
      <c r="AN32" s="114"/>
      <c r="AO32" s="113"/>
      <c r="AP32" s="114"/>
      <c r="AQ32" s="115"/>
    </row>
    <row r="33" spans="1:43" ht="25.5" hidden="1" outlineLevel="1">
      <c r="A33" s="110" t="s">
        <v>24</v>
      </c>
      <c r="B33" s="110" t="s">
        <v>23</v>
      </c>
      <c r="C33" s="111">
        <v>122.18</v>
      </c>
      <c r="D33" s="116"/>
      <c r="E33" s="113"/>
      <c r="F33" s="114"/>
      <c r="G33" s="113"/>
      <c r="H33" s="114"/>
      <c r="I33" s="115">
        <f t="shared" ref="I33" si="15">$C33*H33</f>
        <v>0</v>
      </c>
      <c r="J33" s="112">
        <v>16.8</v>
      </c>
      <c r="K33" s="113">
        <f t="shared" ref="K33:M33" si="16">$C33*J33</f>
        <v>2052.6240000000003</v>
      </c>
      <c r="L33" s="113">
        <v>16.8</v>
      </c>
      <c r="M33" s="113">
        <f t="shared" si="16"/>
        <v>2052.6240000000003</v>
      </c>
      <c r="N33" s="113">
        <v>16.8</v>
      </c>
      <c r="O33" s="113">
        <f t="shared" ref="O33" si="17">$C33*N33</f>
        <v>2052.6240000000003</v>
      </c>
      <c r="P33" s="113">
        <v>16.8</v>
      </c>
      <c r="Q33" s="113">
        <f t="shared" ref="Q33" si="18">$C33*P33</f>
        <v>2052.6240000000003</v>
      </c>
      <c r="R33" s="113">
        <v>16.8</v>
      </c>
      <c r="S33" s="113">
        <f t="shared" ref="S33" si="19">$C33*R33</f>
        <v>2052.6240000000003</v>
      </c>
      <c r="T33" s="113">
        <v>16.8</v>
      </c>
      <c r="U33" s="113">
        <f t="shared" ref="U33:AI33" si="20">$C33*T33</f>
        <v>2052.6240000000003</v>
      </c>
      <c r="V33" s="113">
        <v>16.8</v>
      </c>
      <c r="W33" s="113">
        <f t="shared" si="20"/>
        <v>2052.6240000000003</v>
      </c>
      <c r="X33" s="113">
        <v>16.8</v>
      </c>
      <c r="Y33" s="113">
        <f t="shared" si="20"/>
        <v>2052.6240000000003</v>
      </c>
      <c r="Z33" s="113">
        <v>16.8</v>
      </c>
      <c r="AA33" s="113">
        <f t="shared" si="20"/>
        <v>2052.6240000000003</v>
      </c>
      <c r="AB33" s="113">
        <v>16.8</v>
      </c>
      <c r="AC33" s="113">
        <f t="shared" si="20"/>
        <v>2052.6240000000003</v>
      </c>
      <c r="AD33" s="113">
        <v>16.8</v>
      </c>
      <c r="AE33" s="113">
        <f t="shared" si="20"/>
        <v>2052.6240000000003</v>
      </c>
      <c r="AF33" s="113">
        <v>16.8</v>
      </c>
      <c r="AG33" s="113">
        <f t="shared" si="20"/>
        <v>2052.6240000000003</v>
      </c>
      <c r="AH33" s="113">
        <v>16.8</v>
      </c>
      <c r="AI33" s="113">
        <f t="shared" si="20"/>
        <v>2052.6240000000003</v>
      </c>
      <c r="AJ33" s="113">
        <v>16.8</v>
      </c>
      <c r="AK33" s="113">
        <f t="shared" ref="AK33" si="21">$C33*AJ33</f>
        <v>2052.6240000000003</v>
      </c>
      <c r="AL33" s="113">
        <v>16.8</v>
      </c>
      <c r="AM33" s="113">
        <f t="shared" ref="AM33" si="22">$C33*AL33</f>
        <v>2052.6240000000003</v>
      </c>
      <c r="AN33" s="113">
        <v>16.8</v>
      </c>
      <c r="AO33" s="113">
        <f t="shared" ref="AO33" si="23">$C33*AN33</f>
        <v>2052.6240000000003</v>
      </c>
      <c r="AP33" s="113">
        <v>16.8</v>
      </c>
      <c r="AQ33" s="115">
        <f t="shared" ref="AQ33" si="24">$C33*AP33</f>
        <v>2052.6240000000003</v>
      </c>
    </row>
    <row r="34" spans="1:43" hidden="1" outlineLevel="1">
      <c r="A34" s="110" t="s">
        <v>25</v>
      </c>
      <c r="B34" s="110" t="s">
        <v>26</v>
      </c>
      <c r="C34" s="111">
        <v>107.43</v>
      </c>
      <c r="D34" s="112">
        <v>4.5</v>
      </c>
      <c r="E34" s="113">
        <f>$C34*D34</f>
        <v>483.43500000000006</v>
      </c>
      <c r="F34" s="113">
        <v>4.5</v>
      </c>
      <c r="G34" s="113">
        <f>$C34*F34</f>
        <v>483.43500000000006</v>
      </c>
      <c r="H34" s="113">
        <v>4.5</v>
      </c>
      <c r="I34" s="115">
        <f t="shared" ref="I34" si="25">$C34*H34</f>
        <v>483.43500000000006</v>
      </c>
      <c r="J34" s="112">
        <v>4.5</v>
      </c>
      <c r="K34" s="113">
        <f t="shared" ref="K34:M34" si="26">$C34*J34</f>
        <v>483.43500000000006</v>
      </c>
      <c r="L34" s="113">
        <v>4.5</v>
      </c>
      <c r="M34" s="113">
        <f t="shared" si="26"/>
        <v>483.43500000000006</v>
      </c>
      <c r="N34" s="113">
        <v>4.5</v>
      </c>
      <c r="O34" s="113">
        <f t="shared" ref="O34" si="27">$C34*N34</f>
        <v>483.43500000000006</v>
      </c>
      <c r="P34" s="113">
        <v>4.5</v>
      </c>
      <c r="Q34" s="113">
        <f t="shared" ref="Q34" si="28">$C34*P34</f>
        <v>483.43500000000006</v>
      </c>
      <c r="R34" s="113">
        <v>4.5</v>
      </c>
      <c r="S34" s="113">
        <f t="shared" ref="S34" si="29">$C34*R34</f>
        <v>483.43500000000006</v>
      </c>
      <c r="T34" s="113">
        <v>4.5</v>
      </c>
      <c r="U34" s="113">
        <f t="shared" ref="U34:AI34" si="30">$C34*T34</f>
        <v>483.43500000000006</v>
      </c>
      <c r="V34" s="113">
        <v>4.5</v>
      </c>
      <c r="W34" s="113">
        <f t="shared" si="30"/>
        <v>483.43500000000006</v>
      </c>
      <c r="X34" s="113">
        <v>4.5</v>
      </c>
      <c r="Y34" s="113">
        <f t="shared" si="30"/>
        <v>483.43500000000006</v>
      </c>
      <c r="Z34" s="113">
        <v>4.5</v>
      </c>
      <c r="AA34" s="113">
        <f t="shared" si="30"/>
        <v>483.43500000000006</v>
      </c>
      <c r="AB34" s="113">
        <v>4.5</v>
      </c>
      <c r="AC34" s="113">
        <f t="shared" si="30"/>
        <v>483.43500000000006</v>
      </c>
      <c r="AD34" s="113">
        <v>4.5</v>
      </c>
      <c r="AE34" s="113">
        <f t="shared" si="30"/>
        <v>483.43500000000006</v>
      </c>
      <c r="AF34" s="113">
        <v>4.5</v>
      </c>
      <c r="AG34" s="113">
        <f t="shared" si="30"/>
        <v>483.43500000000006</v>
      </c>
      <c r="AH34" s="113">
        <v>4.5</v>
      </c>
      <c r="AI34" s="113">
        <f t="shared" si="30"/>
        <v>483.43500000000006</v>
      </c>
      <c r="AJ34" s="113">
        <v>4.5</v>
      </c>
      <c r="AK34" s="113">
        <f t="shared" ref="AK34" si="31">$C34*AJ34</f>
        <v>483.43500000000006</v>
      </c>
      <c r="AL34" s="113">
        <v>4.5</v>
      </c>
      <c r="AM34" s="113">
        <f t="shared" ref="AM34" si="32">$C34*AL34</f>
        <v>483.43500000000006</v>
      </c>
      <c r="AN34" s="113">
        <v>4.5</v>
      </c>
      <c r="AO34" s="113">
        <f t="shared" ref="AO34" si="33">$C34*AN34</f>
        <v>483.43500000000006</v>
      </c>
      <c r="AP34" s="113">
        <v>4.5</v>
      </c>
      <c r="AQ34" s="115">
        <f t="shared" ref="AQ34" si="34">$C34*AP34</f>
        <v>483.43500000000006</v>
      </c>
    </row>
    <row r="35" spans="1:43" ht="25.5" hidden="1" outlineLevel="1">
      <c r="A35" s="110" t="s">
        <v>27</v>
      </c>
      <c r="B35" s="110" t="s">
        <v>28</v>
      </c>
      <c r="C35" s="111">
        <v>110.54</v>
      </c>
      <c r="D35" s="116"/>
      <c r="E35" s="113"/>
      <c r="F35" s="114"/>
      <c r="G35" s="113"/>
      <c r="H35" s="114"/>
      <c r="I35" s="115"/>
      <c r="J35" s="112">
        <v>4.8</v>
      </c>
      <c r="K35" s="113">
        <f t="shared" ref="K35:M35" si="35">$C35*J35</f>
        <v>530.59199999999998</v>
      </c>
      <c r="L35" s="113">
        <v>4.8</v>
      </c>
      <c r="M35" s="113">
        <f t="shared" si="35"/>
        <v>530.59199999999998</v>
      </c>
      <c r="N35" s="113">
        <v>4.8</v>
      </c>
      <c r="O35" s="113">
        <f t="shared" ref="O35" si="36">$C35*N35</f>
        <v>530.59199999999998</v>
      </c>
      <c r="P35" s="113">
        <v>4.8</v>
      </c>
      <c r="Q35" s="113">
        <f t="shared" ref="Q35" si="37">$C35*P35</f>
        <v>530.59199999999998</v>
      </c>
      <c r="R35" s="113">
        <v>4.8</v>
      </c>
      <c r="S35" s="113">
        <f t="shared" ref="S35" si="38">$C35*R35</f>
        <v>530.59199999999998</v>
      </c>
      <c r="T35" s="113">
        <v>4.8</v>
      </c>
      <c r="U35" s="113">
        <f t="shared" ref="U35:AI35" si="39">$C35*T35</f>
        <v>530.59199999999998</v>
      </c>
      <c r="V35" s="113">
        <v>4.8</v>
      </c>
      <c r="W35" s="113">
        <f t="shared" si="39"/>
        <v>530.59199999999998</v>
      </c>
      <c r="X35" s="113">
        <v>4.8</v>
      </c>
      <c r="Y35" s="113">
        <f t="shared" si="39"/>
        <v>530.59199999999998</v>
      </c>
      <c r="Z35" s="113">
        <v>4.8</v>
      </c>
      <c r="AA35" s="113">
        <f t="shared" si="39"/>
        <v>530.59199999999998</v>
      </c>
      <c r="AB35" s="113">
        <v>4.8</v>
      </c>
      <c r="AC35" s="113">
        <f t="shared" si="39"/>
        <v>530.59199999999998</v>
      </c>
      <c r="AD35" s="113">
        <v>4.8</v>
      </c>
      <c r="AE35" s="113">
        <f t="shared" si="39"/>
        <v>530.59199999999998</v>
      </c>
      <c r="AF35" s="113">
        <v>4.8</v>
      </c>
      <c r="AG35" s="113">
        <f t="shared" si="39"/>
        <v>530.59199999999998</v>
      </c>
      <c r="AH35" s="113">
        <v>4.8</v>
      </c>
      <c r="AI35" s="113">
        <f t="shared" si="39"/>
        <v>530.59199999999998</v>
      </c>
      <c r="AJ35" s="113">
        <v>4.8</v>
      </c>
      <c r="AK35" s="113">
        <f t="shared" ref="AK35" si="40">$C35*AJ35</f>
        <v>530.59199999999998</v>
      </c>
      <c r="AL35" s="113">
        <v>4.8</v>
      </c>
      <c r="AM35" s="113">
        <f t="shared" ref="AM35" si="41">$C35*AL35</f>
        <v>530.59199999999998</v>
      </c>
      <c r="AN35" s="113">
        <v>4.8</v>
      </c>
      <c r="AO35" s="113">
        <f t="shared" ref="AO35" si="42">$C35*AN35</f>
        <v>530.59199999999998</v>
      </c>
      <c r="AP35" s="113">
        <v>4.8</v>
      </c>
      <c r="AQ35" s="115">
        <f t="shared" ref="AQ35" si="43">$C35*AP35</f>
        <v>530.59199999999998</v>
      </c>
    </row>
    <row r="36" spans="1:43" ht="25.5" hidden="1" outlineLevel="1">
      <c r="A36" s="110" t="s">
        <v>29</v>
      </c>
      <c r="B36" s="110" t="s">
        <v>4</v>
      </c>
      <c r="C36" s="111">
        <v>106.27</v>
      </c>
      <c r="D36" s="112">
        <v>1</v>
      </c>
      <c r="E36" s="113">
        <f>$C36*D36</f>
        <v>106.27</v>
      </c>
      <c r="F36" s="113">
        <v>1</v>
      </c>
      <c r="G36" s="113">
        <f>$C36*F36</f>
        <v>106.27</v>
      </c>
      <c r="H36" s="113">
        <v>1</v>
      </c>
      <c r="I36" s="115">
        <f t="shared" ref="I36" si="44">$C36*H36</f>
        <v>106.27</v>
      </c>
      <c r="J36" s="116"/>
      <c r="K36" s="113"/>
      <c r="L36" s="114"/>
      <c r="M36" s="113"/>
      <c r="N36" s="114"/>
      <c r="O36" s="113"/>
      <c r="P36" s="114"/>
      <c r="Q36" s="113"/>
      <c r="R36" s="114"/>
      <c r="S36" s="113"/>
      <c r="T36" s="114"/>
      <c r="U36" s="113"/>
      <c r="V36" s="114"/>
      <c r="W36" s="113"/>
      <c r="X36" s="114"/>
      <c r="Y36" s="113"/>
      <c r="Z36" s="114"/>
      <c r="AA36" s="113"/>
      <c r="AB36" s="114"/>
      <c r="AC36" s="113"/>
      <c r="AD36" s="114"/>
      <c r="AE36" s="113"/>
      <c r="AF36" s="114"/>
      <c r="AG36" s="113"/>
      <c r="AH36" s="114"/>
      <c r="AI36" s="113"/>
      <c r="AJ36" s="114"/>
      <c r="AK36" s="113"/>
      <c r="AL36" s="114"/>
      <c r="AM36" s="113"/>
      <c r="AN36" s="114"/>
      <c r="AO36" s="113"/>
      <c r="AP36" s="114"/>
      <c r="AQ36" s="115"/>
    </row>
    <row r="37" spans="1:43" ht="25.5" hidden="1" outlineLevel="1">
      <c r="A37" s="110" t="s">
        <v>30</v>
      </c>
      <c r="B37" s="110" t="s">
        <v>31</v>
      </c>
      <c r="C37" s="111">
        <v>109.79</v>
      </c>
      <c r="D37" s="116"/>
      <c r="E37" s="113"/>
      <c r="F37" s="113">
        <v>1</v>
      </c>
      <c r="G37" s="113">
        <f>$C37*F37</f>
        <v>109.79</v>
      </c>
      <c r="H37" s="113">
        <v>2</v>
      </c>
      <c r="I37" s="115">
        <f t="shared" ref="I37" si="45">$C37*H37</f>
        <v>219.58</v>
      </c>
      <c r="J37" s="112">
        <v>2</v>
      </c>
      <c r="K37" s="113">
        <f t="shared" ref="K37:M37" si="46">$C37*J37</f>
        <v>219.58</v>
      </c>
      <c r="L37" s="113">
        <v>2</v>
      </c>
      <c r="M37" s="113">
        <f t="shared" si="46"/>
        <v>219.58</v>
      </c>
      <c r="N37" s="113">
        <v>2</v>
      </c>
      <c r="O37" s="113">
        <f t="shared" ref="O37" si="47">$C37*N37</f>
        <v>219.58</v>
      </c>
      <c r="P37" s="113">
        <v>2</v>
      </c>
      <c r="Q37" s="113">
        <f t="shared" ref="Q37" si="48">$C37*P37</f>
        <v>219.58</v>
      </c>
      <c r="R37" s="113">
        <v>2</v>
      </c>
      <c r="S37" s="113">
        <f t="shared" ref="S37" si="49">$C37*R37</f>
        <v>219.58</v>
      </c>
      <c r="T37" s="113">
        <v>2.4</v>
      </c>
      <c r="U37" s="113">
        <f t="shared" ref="U37:AI37" si="50">$C37*T37</f>
        <v>263.49599999999998</v>
      </c>
      <c r="V37" s="113">
        <v>2.4</v>
      </c>
      <c r="W37" s="113">
        <f t="shared" si="50"/>
        <v>263.49599999999998</v>
      </c>
      <c r="X37" s="113">
        <v>2.4</v>
      </c>
      <c r="Y37" s="113">
        <f t="shared" si="50"/>
        <v>263.49599999999998</v>
      </c>
      <c r="Z37" s="113">
        <v>2.4</v>
      </c>
      <c r="AA37" s="113">
        <f t="shared" si="50"/>
        <v>263.49599999999998</v>
      </c>
      <c r="AB37" s="113">
        <v>2.4</v>
      </c>
      <c r="AC37" s="113">
        <f t="shared" si="50"/>
        <v>263.49599999999998</v>
      </c>
      <c r="AD37" s="113">
        <v>2.4</v>
      </c>
      <c r="AE37" s="113">
        <f t="shared" si="50"/>
        <v>263.49599999999998</v>
      </c>
      <c r="AF37" s="113">
        <v>2.4</v>
      </c>
      <c r="AG37" s="113">
        <f t="shared" si="50"/>
        <v>263.49599999999998</v>
      </c>
      <c r="AH37" s="113">
        <v>2.4</v>
      </c>
      <c r="AI37" s="113">
        <f t="shared" si="50"/>
        <v>263.49599999999998</v>
      </c>
      <c r="AJ37" s="113">
        <v>2.4</v>
      </c>
      <c r="AK37" s="113">
        <f t="shared" ref="AK37" si="51">$C37*AJ37</f>
        <v>263.49599999999998</v>
      </c>
      <c r="AL37" s="113">
        <v>2.4</v>
      </c>
      <c r="AM37" s="113">
        <f t="shared" ref="AM37" si="52">$C37*AL37</f>
        <v>263.49599999999998</v>
      </c>
      <c r="AN37" s="113">
        <v>2.4</v>
      </c>
      <c r="AO37" s="113">
        <f t="shared" ref="AO37" si="53">$C37*AN37</f>
        <v>263.49599999999998</v>
      </c>
      <c r="AP37" s="113">
        <v>2.4</v>
      </c>
      <c r="AQ37" s="115">
        <f t="shared" ref="AQ37" si="54">$C37*AP37</f>
        <v>263.49599999999998</v>
      </c>
    </row>
    <row r="38" spans="1:43" ht="25.5" hidden="1" outlineLevel="1">
      <c r="A38" s="110" t="s">
        <v>32</v>
      </c>
      <c r="B38" s="110" t="s">
        <v>33</v>
      </c>
      <c r="C38" s="111">
        <v>113.35</v>
      </c>
      <c r="D38" s="112">
        <v>3.2</v>
      </c>
      <c r="E38" s="113">
        <f>$C38*D38</f>
        <v>362.72</v>
      </c>
      <c r="F38" s="113">
        <v>3.2</v>
      </c>
      <c r="G38" s="113">
        <f>$C38*F38</f>
        <v>362.72</v>
      </c>
      <c r="H38" s="113">
        <v>3.2</v>
      </c>
      <c r="I38" s="115">
        <f t="shared" ref="I38" si="55">$C38*H38</f>
        <v>362.72</v>
      </c>
      <c r="J38" s="112">
        <v>2.4</v>
      </c>
      <c r="K38" s="113">
        <f t="shared" ref="K38:M38" si="56">$C38*J38</f>
        <v>272.03999999999996</v>
      </c>
      <c r="L38" s="113">
        <v>2.4</v>
      </c>
      <c r="M38" s="113">
        <f t="shared" si="56"/>
        <v>272.03999999999996</v>
      </c>
      <c r="N38" s="113">
        <v>2.4</v>
      </c>
      <c r="O38" s="113">
        <f t="shared" ref="O38" si="57">$C38*N38</f>
        <v>272.03999999999996</v>
      </c>
      <c r="P38" s="113">
        <v>2.4</v>
      </c>
      <c r="Q38" s="113">
        <f t="shared" ref="Q38" si="58">$C38*P38</f>
        <v>272.03999999999996</v>
      </c>
      <c r="R38" s="113">
        <v>2.4</v>
      </c>
      <c r="S38" s="113">
        <f t="shared" ref="S38" si="59">$C38*R38</f>
        <v>272.03999999999996</v>
      </c>
      <c r="T38" s="113">
        <v>2.4</v>
      </c>
      <c r="U38" s="113">
        <f t="shared" ref="U38:AI38" si="60">$C38*T38</f>
        <v>272.03999999999996</v>
      </c>
      <c r="V38" s="113">
        <v>2.4</v>
      </c>
      <c r="W38" s="113">
        <f t="shared" si="60"/>
        <v>272.03999999999996</v>
      </c>
      <c r="X38" s="113">
        <v>2.4</v>
      </c>
      <c r="Y38" s="113">
        <f t="shared" si="60"/>
        <v>272.03999999999996</v>
      </c>
      <c r="Z38" s="113">
        <v>2.4</v>
      </c>
      <c r="AA38" s="113">
        <f t="shared" si="60"/>
        <v>272.03999999999996</v>
      </c>
      <c r="AB38" s="113">
        <v>2.4</v>
      </c>
      <c r="AC38" s="113">
        <f t="shared" si="60"/>
        <v>272.03999999999996</v>
      </c>
      <c r="AD38" s="113">
        <v>2.4</v>
      </c>
      <c r="AE38" s="113">
        <f t="shared" si="60"/>
        <v>272.03999999999996</v>
      </c>
      <c r="AF38" s="113">
        <v>2.4</v>
      </c>
      <c r="AG38" s="113">
        <f t="shared" si="60"/>
        <v>272.03999999999996</v>
      </c>
      <c r="AH38" s="113">
        <v>2.4</v>
      </c>
      <c r="AI38" s="113">
        <f t="shared" si="60"/>
        <v>272.03999999999996</v>
      </c>
      <c r="AJ38" s="113">
        <v>2.4</v>
      </c>
      <c r="AK38" s="113">
        <f t="shared" ref="AK38" si="61">$C38*AJ38</f>
        <v>272.03999999999996</v>
      </c>
      <c r="AL38" s="113">
        <v>2.4</v>
      </c>
      <c r="AM38" s="113">
        <f t="shared" ref="AM38" si="62">$C38*AL38</f>
        <v>272.03999999999996</v>
      </c>
      <c r="AN38" s="113">
        <v>2.4</v>
      </c>
      <c r="AO38" s="113">
        <f t="shared" ref="AO38" si="63">$C38*AN38</f>
        <v>272.03999999999996</v>
      </c>
      <c r="AP38" s="113">
        <v>2.4</v>
      </c>
      <c r="AQ38" s="115">
        <f t="shared" ref="AQ38" si="64">$C38*AP38</f>
        <v>272.03999999999996</v>
      </c>
    </row>
    <row r="39" spans="1:43" ht="25.5" hidden="1" outlineLevel="1">
      <c r="A39" s="110" t="s">
        <v>34</v>
      </c>
      <c r="B39" s="110" t="s">
        <v>35</v>
      </c>
      <c r="C39" s="111">
        <v>101.53</v>
      </c>
      <c r="D39" s="112">
        <v>0.6</v>
      </c>
      <c r="E39" s="113">
        <f>$C39*D39</f>
        <v>60.917999999999999</v>
      </c>
      <c r="F39" s="113">
        <v>0.6</v>
      </c>
      <c r="G39" s="113">
        <f>$C39*F39</f>
        <v>60.917999999999999</v>
      </c>
      <c r="H39" s="113">
        <v>0.6</v>
      </c>
      <c r="I39" s="115">
        <f t="shared" ref="I39" si="65">$C39*H39</f>
        <v>60.917999999999999</v>
      </c>
      <c r="J39" s="112">
        <v>0.6</v>
      </c>
      <c r="K39" s="113">
        <f t="shared" ref="K39:M39" si="66">$C39*J39</f>
        <v>60.917999999999999</v>
      </c>
      <c r="L39" s="113">
        <v>0.6</v>
      </c>
      <c r="M39" s="113">
        <f t="shared" si="66"/>
        <v>60.917999999999999</v>
      </c>
      <c r="N39" s="113">
        <v>0.6</v>
      </c>
      <c r="O39" s="113">
        <f t="shared" ref="O39" si="67">$C39*N39</f>
        <v>60.917999999999999</v>
      </c>
      <c r="P39" s="113">
        <v>0.6</v>
      </c>
      <c r="Q39" s="113">
        <f t="shared" ref="Q39" si="68">$C39*P39</f>
        <v>60.917999999999999</v>
      </c>
      <c r="R39" s="113">
        <v>0.6</v>
      </c>
      <c r="S39" s="113">
        <f t="shared" ref="S39" si="69">$C39*R39</f>
        <v>60.917999999999999</v>
      </c>
      <c r="T39" s="113">
        <v>0.6</v>
      </c>
      <c r="U39" s="113">
        <f t="shared" ref="U39:AI39" si="70">$C39*T39</f>
        <v>60.917999999999999</v>
      </c>
      <c r="V39" s="113">
        <v>0.6</v>
      </c>
      <c r="W39" s="113">
        <f t="shared" si="70"/>
        <v>60.917999999999999</v>
      </c>
      <c r="X39" s="113">
        <v>0.6</v>
      </c>
      <c r="Y39" s="113">
        <f t="shared" si="70"/>
        <v>60.917999999999999</v>
      </c>
      <c r="Z39" s="113">
        <v>0.6</v>
      </c>
      <c r="AA39" s="113">
        <f t="shared" si="70"/>
        <v>60.917999999999999</v>
      </c>
      <c r="AB39" s="113">
        <v>0.6</v>
      </c>
      <c r="AC39" s="113">
        <f t="shared" si="70"/>
        <v>60.917999999999999</v>
      </c>
      <c r="AD39" s="113">
        <v>0.6</v>
      </c>
      <c r="AE39" s="113">
        <f t="shared" si="70"/>
        <v>60.917999999999999</v>
      </c>
      <c r="AF39" s="113">
        <v>0.6</v>
      </c>
      <c r="AG39" s="113">
        <f t="shared" si="70"/>
        <v>60.917999999999999</v>
      </c>
      <c r="AH39" s="113">
        <v>0.6</v>
      </c>
      <c r="AI39" s="113">
        <f t="shared" si="70"/>
        <v>60.917999999999999</v>
      </c>
      <c r="AJ39" s="113">
        <v>0.6</v>
      </c>
      <c r="AK39" s="113">
        <f t="shared" ref="AK39" si="71">$C39*AJ39</f>
        <v>60.917999999999999</v>
      </c>
      <c r="AL39" s="113">
        <v>0.6</v>
      </c>
      <c r="AM39" s="113">
        <f t="shared" ref="AM39" si="72">$C39*AL39</f>
        <v>60.917999999999999</v>
      </c>
      <c r="AN39" s="113">
        <v>0.6</v>
      </c>
      <c r="AO39" s="113">
        <f t="shared" ref="AO39" si="73">$C39*AN39</f>
        <v>60.917999999999999</v>
      </c>
      <c r="AP39" s="113">
        <v>0.6</v>
      </c>
      <c r="AQ39" s="115">
        <f t="shared" ref="AQ39" si="74">$C39*AP39</f>
        <v>60.917999999999999</v>
      </c>
    </row>
    <row r="40" spans="1:43" hidden="1" outlineLevel="1">
      <c r="A40" s="269" t="s">
        <v>36</v>
      </c>
      <c r="B40" s="270"/>
      <c r="C40" s="117"/>
      <c r="D40" s="118"/>
      <c r="E40" s="119"/>
      <c r="F40" s="120"/>
      <c r="G40" s="119"/>
      <c r="H40" s="120"/>
      <c r="I40" s="121"/>
      <c r="J40" s="118"/>
      <c r="K40" s="119"/>
      <c r="L40" s="120"/>
      <c r="M40" s="119"/>
      <c r="N40" s="120"/>
      <c r="O40" s="119"/>
      <c r="P40" s="120"/>
      <c r="Q40" s="119"/>
      <c r="R40" s="120"/>
      <c r="S40" s="119"/>
      <c r="T40" s="120"/>
      <c r="U40" s="119"/>
      <c r="V40" s="120"/>
      <c r="W40" s="119"/>
      <c r="X40" s="120"/>
      <c r="Y40" s="119"/>
      <c r="Z40" s="120"/>
      <c r="AA40" s="119"/>
      <c r="AB40" s="120"/>
      <c r="AC40" s="119"/>
      <c r="AD40" s="120"/>
      <c r="AE40" s="119"/>
      <c r="AF40" s="120"/>
      <c r="AG40" s="119"/>
      <c r="AH40" s="120"/>
      <c r="AI40" s="119"/>
      <c r="AJ40" s="120"/>
      <c r="AK40" s="119"/>
      <c r="AL40" s="120"/>
      <c r="AM40" s="119"/>
      <c r="AN40" s="120"/>
      <c r="AO40" s="119"/>
      <c r="AP40" s="120"/>
      <c r="AQ40" s="121"/>
    </row>
    <row r="41" spans="1:43" hidden="1" outlineLevel="1">
      <c r="A41" s="110" t="s">
        <v>37</v>
      </c>
      <c r="B41" s="110" t="s">
        <v>38</v>
      </c>
      <c r="C41" s="111">
        <v>259.57</v>
      </c>
      <c r="D41" s="116"/>
      <c r="E41" s="113">
        <f>$C41*D41</f>
        <v>0</v>
      </c>
      <c r="F41" s="114"/>
      <c r="G41" s="113">
        <f>$C41*F41</f>
        <v>0</v>
      </c>
      <c r="H41" s="114">
        <v>3.5</v>
      </c>
      <c r="I41" s="115">
        <f t="shared" ref="I41" si="75">$C41*H41</f>
        <v>908.495</v>
      </c>
      <c r="J41" s="112">
        <v>4.5</v>
      </c>
      <c r="K41" s="113">
        <f t="shared" ref="K41:M41" si="76">$C41*J41</f>
        <v>1168.0650000000001</v>
      </c>
      <c r="L41" s="113">
        <v>4.5</v>
      </c>
      <c r="M41" s="113">
        <f t="shared" si="76"/>
        <v>1168.0650000000001</v>
      </c>
      <c r="N41" s="113">
        <v>4.5</v>
      </c>
      <c r="O41" s="113">
        <f t="shared" ref="O41" si="77">$C41*N41</f>
        <v>1168.0650000000001</v>
      </c>
      <c r="P41" s="113">
        <v>4.5</v>
      </c>
      <c r="Q41" s="113">
        <f t="shared" ref="Q41" si="78">$C41*P41</f>
        <v>1168.0650000000001</v>
      </c>
      <c r="R41" s="113">
        <v>4.5</v>
      </c>
      <c r="S41" s="113">
        <f t="shared" ref="S41" si="79">$C41*R41</f>
        <v>1168.0650000000001</v>
      </c>
      <c r="T41" s="113">
        <v>5</v>
      </c>
      <c r="U41" s="113">
        <f t="shared" ref="U41:AI41" si="80">$C41*T41</f>
        <v>1297.8499999999999</v>
      </c>
      <c r="V41" s="113">
        <v>5</v>
      </c>
      <c r="W41" s="113">
        <f t="shared" si="80"/>
        <v>1297.8499999999999</v>
      </c>
      <c r="X41" s="113">
        <v>5</v>
      </c>
      <c r="Y41" s="113">
        <f t="shared" si="80"/>
        <v>1297.8499999999999</v>
      </c>
      <c r="Z41" s="113">
        <v>5</v>
      </c>
      <c r="AA41" s="113">
        <f t="shared" si="80"/>
        <v>1297.8499999999999</v>
      </c>
      <c r="AB41" s="113">
        <v>5</v>
      </c>
      <c r="AC41" s="113">
        <f t="shared" si="80"/>
        <v>1297.8499999999999</v>
      </c>
      <c r="AD41" s="113">
        <v>5</v>
      </c>
      <c r="AE41" s="113">
        <f t="shared" si="80"/>
        <v>1297.8499999999999</v>
      </c>
      <c r="AF41" s="113">
        <v>5</v>
      </c>
      <c r="AG41" s="113">
        <f t="shared" si="80"/>
        <v>1297.8499999999999</v>
      </c>
      <c r="AH41" s="113">
        <v>5</v>
      </c>
      <c r="AI41" s="113">
        <f t="shared" si="80"/>
        <v>1297.8499999999999</v>
      </c>
      <c r="AJ41" s="113">
        <v>5</v>
      </c>
      <c r="AK41" s="113">
        <f t="shared" ref="AK41" si="81">$C41*AJ41</f>
        <v>1297.8499999999999</v>
      </c>
      <c r="AL41" s="113">
        <v>5</v>
      </c>
      <c r="AM41" s="113">
        <f t="shared" ref="AM41" si="82">$C41*AL41</f>
        <v>1297.8499999999999</v>
      </c>
      <c r="AN41" s="113">
        <v>5</v>
      </c>
      <c r="AO41" s="113">
        <f t="shared" ref="AO41" si="83">$C41*AN41</f>
        <v>1297.8499999999999</v>
      </c>
      <c r="AP41" s="113">
        <v>5</v>
      </c>
      <c r="AQ41" s="115">
        <f t="shared" ref="AQ41" si="84">$C41*AP41</f>
        <v>1297.8499999999999</v>
      </c>
    </row>
    <row r="42" spans="1:43" s="103" customFormat="1" collapsed="1">
      <c r="A42" s="261" t="s">
        <v>39</v>
      </c>
      <c r="B42" s="262"/>
      <c r="C42" s="263"/>
      <c r="D42" s="122"/>
      <c r="E42" s="123">
        <f>SUM(E19:E41)</f>
        <v>5427.920000000001</v>
      </c>
      <c r="F42" s="124"/>
      <c r="G42" s="123">
        <f>SUM(G19:G41)</f>
        <v>2000.9279999999999</v>
      </c>
      <c r="H42" s="124"/>
      <c r="I42" s="125">
        <f>SUM(I19:I41)</f>
        <v>3936.1470000000004</v>
      </c>
      <c r="J42" s="122"/>
      <c r="K42" s="123">
        <f>SUM(K19:K41)</f>
        <v>4848.6940000000004</v>
      </c>
      <c r="L42" s="124"/>
      <c r="M42" s="123">
        <f>SUM(M19:M41)</f>
        <v>4848.6940000000004</v>
      </c>
      <c r="N42" s="124"/>
      <c r="O42" s="123">
        <f>SUM(O19:O41)</f>
        <v>4848.6940000000004</v>
      </c>
      <c r="P42" s="124"/>
      <c r="Q42" s="123">
        <f>SUM(Q19:Q41)</f>
        <v>4848.6940000000004</v>
      </c>
      <c r="R42" s="124"/>
      <c r="S42" s="123">
        <f>SUM(S19:S41)</f>
        <v>4848.6940000000004</v>
      </c>
      <c r="T42" s="124"/>
      <c r="U42" s="123">
        <f>SUM(U19:U41)</f>
        <v>5022.3950000000004</v>
      </c>
      <c r="V42" s="124"/>
      <c r="W42" s="123">
        <f>SUM(W19:W41)</f>
        <v>5022.3950000000004</v>
      </c>
      <c r="X42" s="124"/>
      <c r="Y42" s="123">
        <f>SUM(Y19:Y41)</f>
        <v>5022.3950000000004</v>
      </c>
      <c r="Z42" s="124"/>
      <c r="AA42" s="123">
        <f>SUM(AA19:AA41)</f>
        <v>5022.3950000000004</v>
      </c>
      <c r="AB42" s="124"/>
      <c r="AC42" s="123">
        <f>SUM(AC19:AC41)</f>
        <v>5022.3950000000004</v>
      </c>
      <c r="AD42" s="124"/>
      <c r="AE42" s="123">
        <f>SUM(AE19:AE41)</f>
        <v>5022.3950000000004</v>
      </c>
      <c r="AF42" s="124"/>
      <c r="AG42" s="123">
        <f>SUM(AG19:AG41)</f>
        <v>5022.3950000000004</v>
      </c>
      <c r="AH42" s="124"/>
      <c r="AI42" s="123">
        <f>SUM(AI19:AI41)</f>
        <v>5022.3950000000004</v>
      </c>
      <c r="AJ42" s="124"/>
      <c r="AK42" s="123">
        <f>SUM(AK19:AK41)</f>
        <v>5022.3950000000004</v>
      </c>
      <c r="AL42" s="124"/>
      <c r="AM42" s="123">
        <f>SUM(AM19:AM41)</f>
        <v>5022.3950000000004</v>
      </c>
      <c r="AN42" s="124"/>
      <c r="AO42" s="123">
        <f>SUM(AO19:AO41)</f>
        <v>5022.3950000000004</v>
      </c>
      <c r="AP42" s="124"/>
      <c r="AQ42" s="125">
        <f>SUM(AQ19:AQ41)</f>
        <v>5022.3950000000004</v>
      </c>
    </row>
    <row r="43" spans="1:43" s="103" customFormat="1">
      <c r="A43" s="259" t="s">
        <v>105</v>
      </c>
      <c r="B43" s="260"/>
      <c r="C43" s="260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2"/>
    </row>
    <row r="44" spans="1:43" hidden="1" outlineLevel="1">
      <c r="A44" s="269" t="s">
        <v>40</v>
      </c>
      <c r="B44" s="270"/>
      <c r="C44" s="126"/>
      <c r="D44" s="127"/>
      <c r="E44" s="128"/>
      <c r="F44" s="129"/>
      <c r="G44" s="128"/>
      <c r="H44" s="129"/>
      <c r="I44" s="130"/>
      <c r="J44" s="131"/>
      <c r="K44" s="128"/>
      <c r="L44" s="129"/>
      <c r="M44" s="128"/>
      <c r="N44" s="129"/>
      <c r="O44" s="128"/>
      <c r="P44" s="129"/>
      <c r="Q44" s="128"/>
      <c r="R44" s="129"/>
      <c r="S44" s="128"/>
      <c r="T44" s="129"/>
      <c r="U44" s="128"/>
      <c r="V44" s="129"/>
      <c r="W44" s="128"/>
      <c r="X44" s="129"/>
      <c r="Y44" s="128"/>
      <c r="Z44" s="129"/>
      <c r="AA44" s="128"/>
      <c r="AB44" s="129"/>
      <c r="AC44" s="128"/>
      <c r="AD44" s="129"/>
      <c r="AE44" s="128"/>
      <c r="AF44" s="129"/>
      <c r="AG44" s="128"/>
      <c r="AH44" s="129"/>
      <c r="AI44" s="128"/>
      <c r="AJ44" s="129"/>
      <c r="AK44" s="128"/>
      <c r="AL44" s="129"/>
      <c r="AM44" s="128"/>
      <c r="AN44" s="129"/>
      <c r="AO44" s="128"/>
      <c r="AP44" s="129"/>
      <c r="AQ44" s="130"/>
    </row>
    <row r="45" spans="1:43" hidden="1" outlineLevel="1">
      <c r="A45" s="110" t="s">
        <v>5</v>
      </c>
      <c r="B45" s="110" t="s">
        <v>41</v>
      </c>
      <c r="C45" s="111">
        <v>79.13</v>
      </c>
      <c r="D45" s="112">
        <v>0.25</v>
      </c>
      <c r="E45" s="113">
        <f t="shared" ref="E45:G64" si="85">$C45*D45</f>
        <v>19.782499999999999</v>
      </c>
      <c r="F45" s="114"/>
      <c r="G45" s="113">
        <f t="shared" si="85"/>
        <v>0</v>
      </c>
      <c r="H45" s="113">
        <v>0.25</v>
      </c>
      <c r="I45" s="115">
        <f t="shared" ref="I45" si="86">$C45*H45</f>
        <v>19.782499999999999</v>
      </c>
      <c r="J45" s="112">
        <v>0.13</v>
      </c>
      <c r="K45" s="113">
        <f t="shared" ref="K45:M45" si="87">$C45*J45</f>
        <v>10.286899999999999</v>
      </c>
      <c r="L45" s="113">
        <v>0.13</v>
      </c>
      <c r="M45" s="113">
        <f t="shared" si="87"/>
        <v>10.286899999999999</v>
      </c>
      <c r="N45" s="113">
        <v>0.13</v>
      </c>
      <c r="O45" s="113">
        <f t="shared" ref="O45" si="88">$C45*N45</f>
        <v>10.286899999999999</v>
      </c>
      <c r="P45" s="113">
        <v>0.13</v>
      </c>
      <c r="Q45" s="113">
        <f t="shared" ref="Q45" si="89">$C45*P45</f>
        <v>10.286899999999999</v>
      </c>
      <c r="R45" s="113">
        <v>0.13</v>
      </c>
      <c r="S45" s="113">
        <f t="shared" ref="S45" si="90">$C45*R45</f>
        <v>10.286899999999999</v>
      </c>
      <c r="T45" s="113">
        <v>0.13</v>
      </c>
      <c r="U45" s="113">
        <f t="shared" ref="U45:AI45" si="91">$C45*T45</f>
        <v>10.286899999999999</v>
      </c>
      <c r="V45" s="113">
        <v>0.13</v>
      </c>
      <c r="W45" s="113">
        <f t="shared" si="91"/>
        <v>10.286899999999999</v>
      </c>
      <c r="X45" s="113">
        <v>0.13</v>
      </c>
      <c r="Y45" s="113">
        <f t="shared" si="91"/>
        <v>10.286899999999999</v>
      </c>
      <c r="Z45" s="113">
        <v>0.13</v>
      </c>
      <c r="AA45" s="113">
        <f t="shared" si="91"/>
        <v>10.286899999999999</v>
      </c>
      <c r="AB45" s="113">
        <v>0.13</v>
      </c>
      <c r="AC45" s="113">
        <f t="shared" si="91"/>
        <v>10.286899999999999</v>
      </c>
      <c r="AD45" s="113">
        <v>0.13</v>
      </c>
      <c r="AE45" s="113">
        <f t="shared" si="91"/>
        <v>10.286899999999999</v>
      </c>
      <c r="AF45" s="113">
        <v>0.13</v>
      </c>
      <c r="AG45" s="113">
        <f t="shared" si="91"/>
        <v>10.286899999999999</v>
      </c>
      <c r="AH45" s="113">
        <v>0.13</v>
      </c>
      <c r="AI45" s="113">
        <f t="shared" si="91"/>
        <v>10.286899999999999</v>
      </c>
      <c r="AJ45" s="113">
        <v>0.13</v>
      </c>
      <c r="AK45" s="113">
        <f t="shared" ref="AK45" si="92">$C45*AJ45</f>
        <v>10.286899999999999</v>
      </c>
      <c r="AL45" s="113">
        <v>0.13</v>
      </c>
      <c r="AM45" s="113">
        <f t="shared" ref="AM45" si="93">$C45*AL45</f>
        <v>10.286899999999999</v>
      </c>
      <c r="AN45" s="113">
        <v>0.13</v>
      </c>
      <c r="AO45" s="113">
        <f t="shared" ref="AO45" si="94">$C45*AN45</f>
        <v>10.286899999999999</v>
      </c>
      <c r="AP45" s="113">
        <v>0.13</v>
      </c>
      <c r="AQ45" s="115">
        <f t="shared" ref="AQ45" si="95">$C45*AP45</f>
        <v>10.286899999999999</v>
      </c>
    </row>
    <row r="46" spans="1:43" hidden="1" outlineLevel="1">
      <c r="A46" s="110" t="s">
        <v>42</v>
      </c>
      <c r="B46" s="110" t="s">
        <v>43</v>
      </c>
      <c r="C46" s="111">
        <v>500</v>
      </c>
      <c r="D46" s="112">
        <v>0.2</v>
      </c>
      <c r="E46" s="113">
        <f t="shared" si="85"/>
        <v>100</v>
      </c>
      <c r="F46" s="114"/>
      <c r="G46" s="113">
        <f t="shared" si="85"/>
        <v>0</v>
      </c>
      <c r="H46" s="114"/>
      <c r="I46" s="115">
        <f t="shared" ref="I46" si="96">$C46*H46</f>
        <v>0</v>
      </c>
      <c r="J46" s="116"/>
      <c r="K46" s="113">
        <f t="shared" ref="K46:M46" si="97">$C46*J46</f>
        <v>0</v>
      </c>
      <c r="L46" s="114"/>
      <c r="M46" s="113">
        <f t="shared" si="97"/>
        <v>0</v>
      </c>
      <c r="N46" s="114"/>
      <c r="O46" s="113">
        <f t="shared" ref="O46" si="98">$C46*N46</f>
        <v>0</v>
      </c>
      <c r="P46" s="114"/>
      <c r="Q46" s="113">
        <f t="shared" ref="Q46" si="99">$C46*P46</f>
        <v>0</v>
      </c>
      <c r="R46" s="114"/>
      <c r="S46" s="113">
        <f t="shared" ref="S46" si="100">$C46*R46</f>
        <v>0</v>
      </c>
      <c r="T46" s="114"/>
      <c r="U46" s="113">
        <f t="shared" ref="U46:AI46" si="101">$C46*T46</f>
        <v>0</v>
      </c>
      <c r="V46" s="114"/>
      <c r="W46" s="113">
        <f t="shared" si="101"/>
        <v>0</v>
      </c>
      <c r="X46" s="114"/>
      <c r="Y46" s="113">
        <f t="shared" si="101"/>
        <v>0</v>
      </c>
      <c r="Z46" s="114"/>
      <c r="AA46" s="113">
        <f t="shared" si="101"/>
        <v>0</v>
      </c>
      <c r="AB46" s="114"/>
      <c r="AC46" s="113">
        <f t="shared" si="101"/>
        <v>0</v>
      </c>
      <c r="AD46" s="114"/>
      <c r="AE46" s="113">
        <f t="shared" si="101"/>
        <v>0</v>
      </c>
      <c r="AF46" s="114"/>
      <c r="AG46" s="113">
        <f t="shared" si="101"/>
        <v>0</v>
      </c>
      <c r="AH46" s="114"/>
      <c r="AI46" s="113">
        <f t="shared" si="101"/>
        <v>0</v>
      </c>
      <c r="AJ46" s="114"/>
      <c r="AK46" s="113">
        <f t="shared" ref="AK46" si="102">$C46*AJ46</f>
        <v>0</v>
      </c>
      <c r="AL46" s="114"/>
      <c r="AM46" s="113">
        <f t="shared" ref="AM46" si="103">$C46*AL46</f>
        <v>0</v>
      </c>
      <c r="AN46" s="114"/>
      <c r="AO46" s="113">
        <f t="shared" ref="AO46" si="104">$C46*AN46</f>
        <v>0</v>
      </c>
      <c r="AP46" s="114"/>
      <c r="AQ46" s="115">
        <f t="shared" ref="AQ46" si="105">$C46*AP46</f>
        <v>0</v>
      </c>
    </row>
    <row r="47" spans="1:43" hidden="1" outlineLevel="1">
      <c r="A47" s="110" t="s">
        <v>44</v>
      </c>
      <c r="B47" s="132"/>
      <c r="C47" s="133"/>
      <c r="D47" s="116"/>
      <c r="E47" s="114"/>
      <c r="F47" s="114"/>
      <c r="G47" s="114"/>
      <c r="H47" s="114"/>
      <c r="I47" s="134"/>
      <c r="J47" s="116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34"/>
    </row>
    <row r="48" spans="1:43" ht="25.5" hidden="1" outlineLevel="1">
      <c r="A48" s="110" t="s">
        <v>12</v>
      </c>
      <c r="B48" s="110" t="s">
        <v>41</v>
      </c>
      <c r="C48" s="111">
        <v>79.13</v>
      </c>
      <c r="D48" s="112">
        <v>0.4</v>
      </c>
      <c r="E48" s="113">
        <f t="shared" si="85"/>
        <v>31.652000000000001</v>
      </c>
      <c r="F48" s="114"/>
      <c r="G48" s="113"/>
      <c r="H48" s="114"/>
      <c r="I48" s="115"/>
      <c r="J48" s="116"/>
      <c r="K48" s="113"/>
      <c r="L48" s="114"/>
      <c r="M48" s="113"/>
      <c r="N48" s="114"/>
      <c r="O48" s="113"/>
      <c r="P48" s="114"/>
      <c r="Q48" s="113"/>
      <c r="R48" s="114"/>
      <c r="S48" s="113"/>
      <c r="T48" s="114"/>
      <c r="U48" s="113"/>
      <c r="V48" s="114"/>
      <c r="W48" s="113"/>
      <c r="X48" s="114"/>
      <c r="Y48" s="113"/>
      <c r="Z48" s="114"/>
      <c r="AA48" s="113"/>
      <c r="AB48" s="114"/>
      <c r="AC48" s="113"/>
      <c r="AD48" s="114"/>
      <c r="AE48" s="113"/>
      <c r="AF48" s="114"/>
      <c r="AG48" s="113"/>
      <c r="AH48" s="114"/>
      <c r="AI48" s="113"/>
      <c r="AJ48" s="114"/>
      <c r="AK48" s="113"/>
      <c r="AL48" s="114"/>
      <c r="AM48" s="113"/>
      <c r="AN48" s="114"/>
      <c r="AO48" s="113"/>
      <c r="AP48" s="114"/>
      <c r="AQ48" s="115"/>
    </row>
    <row r="49" spans="1:43" ht="25.5" hidden="1" outlineLevel="1">
      <c r="A49" s="110" t="s">
        <v>45</v>
      </c>
      <c r="B49" s="110" t="s">
        <v>41</v>
      </c>
      <c r="C49" s="111">
        <v>79.13</v>
      </c>
      <c r="D49" s="112">
        <v>3</v>
      </c>
      <c r="E49" s="113">
        <f t="shared" si="85"/>
        <v>237.39</v>
      </c>
      <c r="F49" s="114"/>
      <c r="G49" s="113"/>
      <c r="H49" s="114"/>
      <c r="I49" s="115"/>
      <c r="J49" s="116"/>
      <c r="K49" s="113"/>
      <c r="L49" s="114"/>
      <c r="M49" s="113"/>
      <c r="N49" s="114"/>
      <c r="O49" s="113"/>
      <c r="P49" s="114"/>
      <c r="Q49" s="113"/>
      <c r="R49" s="114"/>
      <c r="S49" s="113"/>
      <c r="T49" s="114"/>
      <c r="U49" s="113"/>
      <c r="V49" s="114"/>
      <c r="W49" s="113"/>
      <c r="X49" s="114"/>
      <c r="Y49" s="113"/>
      <c r="Z49" s="114"/>
      <c r="AA49" s="113"/>
      <c r="AB49" s="114"/>
      <c r="AC49" s="113"/>
      <c r="AD49" s="114"/>
      <c r="AE49" s="113"/>
      <c r="AF49" s="114"/>
      <c r="AG49" s="113"/>
      <c r="AH49" s="114"/>
      <c r="AI49" s="113"/>
      <c r="AJ49" s="114"/>
      <c r="AK49" s="113"/>
      <c r="AL49" s="114"/>
      <c r="AM49" s="113"/>
      <c r="AN49" s="114"/>
      <c r="AO49" s="113"/>
      <c r="AP49" s="114"/>
      <c r="AQ49" s="115"/>
    </row>
    <row r="50" spans="1:43" hidden="1" outlineLevel="1">
      <c r="A50" s="110" t="s">
        <v>46</v>
      </c>
      <c r="B50" s="110" t="s">
        <v>41</v>
      </c>
      <c r="C50" s="111">
        <v>79.13</v>
      </c>
      <c r="D50" s="112">
        <v>2</v>
      </c>
      <c r="E50" s="113">
        <f t="shared" si="85"/>
        <v>158.26</v>
      </c>
      <c r="F50" s="114"/>
      <c r="G50" s="113"/>
      <c r="H50" s="114"/>
      <c r="I50" s="115"/>
      <c r="J50" s="116"/>
      <c r="K50" s="113"/>
      <c r="L50" s="114"/>
      <c r="M50" s="113"/>
      <c r="N50" s="114"/>
      <c r="O50" s="113"/>
      <c r="P50" s="114"/>
      <c r="Q50" s="113"/>
      <c r="R50" s="114"/>
      <c r="S50" s="113"/>
      <c r="T50" s="114"/>
      <c r="U50" s="113"/>
      <c r="V50" s="114"/>
      <c r="W50" s="113"/>
      <c r="X50" s="114"/>
      <c r="Y50" s="113"/>
      <c r="Z50" s="114"/>
      <c r="AA50" s="113"/>
      <c r="AB50" s="114"/>
      <c r="AC50" s="113"/>
      <c r="AD50" s="114"/>
      <c r="AE50" s="113"/>
      <c r="AF50" s="114"/>
      <c r="AG50" s="113"/>
      <c r="AH50" s="114"/>
      <c r="AI50" s="113"/>
      <c r="AJ50" s="114"/>
      <c r="AK50" s="113"/>
      <c r="AL50" s="114"/>
      <c r="AM50" s="113"/>
      <c r="AN50" s="114"/>
      <c r="AO50" s="113"/>
      <c r="AP50" s="114"/>
      <c r="AQ50" s="115"/>
    </row>
    <row r="51" spans="1:43" hidden="1" outlineLevel="1">
      <c r="A51" s="110" t="s">
        <v>14</v>
      </c>
      <c r="B51" s="110" t="s">
        <v>41</v>
      </c>
      <c r="C51" s="111">
        <v>79.13</v>
      </c>
      <c r="D51" s="112">
        <v>1</v>
      </c>
      <c r="E51" s="113">
        <f t="shared" si="85"/>
        <v>79.13</v>
      </c>
      <c r="F51" s="114"/>
      <c r="G51" s="113"/>
      <c r="H51" s="114"/>
      <c r="I51" s="115"/>
      <c r="J51" s="116"/>
      <c r="K51" s="113"/>
      <c r="L51" s="114"/>
      <c r="M51" s="113"/>
      <c r="N51" s="114"/>
      <c r="O51" s="113"/>
      <c r="P51" s="114"/>
      <c r="Q51" s="113"/>
      <c r="R51" s="114"/>
      <c r="S51" s="113"/>
      <c r="T51" s="114"/>
      <c r="U51" s="113"/>
      <c r="V51" s="114"/>
      <c r="W51" s="113"/>
      <c r="X51" s="114"/>
      <c r="Y51" s="113"/>
      <c r="Z51" s="114"/>
      <c r="AA51" s="113"/>
      <c r="AB51" s="114"/>
      <c r="AC51" s="113"/>
      <c r="AD51" s="114"/>
      <c r="AE51" s="113"/>
      <c r="AF51" s="114"/>
      <c r="AG51" s="113"/>
      <c r="AH51" s="114"/>
      <c r="AI51" s="113"/>
      <c r="AJ51" s="114"/>
      <c r="AK51" s="113"/>
      <c r="AL51" s="114"/>
      <c r="AM51" s="113"/>
      <c r="AN51" s="114"/>
      <c r="AO51" s="113"/>
      <c r="AP51" s="114"/>
      <c r="AQ51" s="115"/>
    </row>
    <row r="52" spans="1:43" ht="25.5" hidden="1" outlineLevel="1">
      <c r="A52" s="110" t="s">
        <v>16</v>
      </c>
      <c r="B52" s="110" t="s">
        <v>41</v>
      </c>
      <c r="C52" s="111">
        <v>79.13</v>
      </c>
      <c r="D52" s="112">
        <v>1</v>
      </c>
      <c r="E52" s="113">
        <f t="shared" si="85"/>
        <v>79.13</v>
      </c>
      <c r="F52" s="114"/>
      <c r="G52" s="113"/>
      <c r="H52" s="114"/>
      <c r="I52" s="115"/>
      <c r="J52" s="116"/>
      <c r="K52" s="113"/>
      <c r="L52" s="114"/>
      <c r="M52" s="113"/>
      <c r="N52" s="114"/>
      <c r="O52" s="113"/>
      <c r="P52" s="114"/>
      <c r="Q52" s="113"/>
      <c r="R52" s="114"/>
      <c r="S52" s="113"/>
      <c r="T52" s="114"/>
      <c r="U52" s="113"/>
      <c r="V52" s="114"/>
      <c r="W52" s="113"/>
      <c r="X52" s="114"/>
      <c r="Y52" s="113"/>
      <c r="Z52" s="114"/>
      <c r="AA52" s="113"/>
      <c r="AB52" s="114"/>
      <c r="AC52" s="113"/>
      <c r="AD52" s="114"/>
      <c r="AE52" s="113"/>
      <c r="AF52" s="114"/>
      <c r="AG52" s="113"/>
      <c r="AH52" s="114"/>
      <c r="AI52" s="113"/>
      <c r="AJ52" s="114"/>
      <c r="AK52" s="113"/>
      <c r="AL52" s="114"/>
      <c r="AM52" s="113"/>
      <c r="AN52" s="114"/>
      <c r="AO52" s="113"/>
      <c r="AP52" s="114"/>
      <c r="AQ52" s="115"/>
    </row>
    <row r="53" spans="1:43" hidden="1" outlineLevel="1">
      <c r="A53" s="110" t="s">
        <v>47</v>
      </c>
      <c r="B53" s="110" t="s">
        <v>41</v>
      </c>
      <c r="C53" s="111">
        <v>79.13</v>
      </c>
      <c r="D53" s="112">
        <v>8</v>
      </c>
      <c r="E53" s="113">
        <f t="shared" si="85"/>
        <v>633.04</v>
      </c>
      <c r="F53" s="114"/>
      <c r="G53" s="113"/>
      <c r="H53" s="114"/>
      <c r="I53" s="115"/>
      <c r="J53" s="116"/>
      <c r="K53" s="113"/>
      <c r="L53" s="114"/>
      <c r="M53" s="113"/>
      <c r="N53" s="114"/>
      <c r="O53" s="113"/>
      <c r="P53" s="114"/>
      <c r="Q53" s="113"/>
      <c r="R53" s="114"/>
      <c r="S53" s="113"/>
      <c r="T53" s="114"/>
      <c r="U53" s="113"/>
      <c r="V53" s="114"/>
      <c r="W53" s="113"/>
      <c r="X53" s="114"/>
      <c r="Y53" s="113"/>
      <c r="Z53" s="114"/>
      <c r="AA53" s="113"/>
      <c r="AB53" s="114"/>
      <c r="AC53" s="113"/>
      <c r="AD53" s="114"/>
      <c r="AE53" s="113"/>
      <c r="AF53" s="114"/>
      <c r="AG53" s="113"/>
      <c r="AH53" s="114"/>
      <c r="AI53" s="113"/>
      <c r="AJ53" s="114"/>
      <c r="AK53" s="113"/>
      <c r="AL53" s="114"/>
      <c r="AM53" s="113"/>
      <c r="AN53" s="114"/>
      <c r="AO53" s="113"/>
      <c r="AP53" s="114"/>
      <c r="AQ53" s="115"/>
    </row>
    <row r="54" spans="1:43" hidden="1" outlineLevel="1">
      <c r="A54" s="110" t="s">
        <v>48</v>
      </c>
      <c r="B54" s="110" t="s">
        <v>41</v>
      </c>
      <c r="C54" s="111">
        <v>79.13</v>
      </c>
      <c r="D54" s="112">
        <v>2</v>
      </c>
      <c r="E54" s="113">
        <f t="shared" si="85"/>
        <v>158.26</v>
      </c>
      <c r="F54" s="114"/>
      <c r="G54" s="113"/>
      <c r="H54" s="114"/>
      <c r="I54" s="115"/>
      <c r="J54" s="116"/>
      <c r="K54" s="113"/>
      <c r="L54" s="114"/>
      <c r="M54" s="113"/>
      <c r="N54" s="114"/>
      <c r="O54" s="113"/>
      <c r="P54" s="114"/>
      <c r="Q54" s="113"/>
      <c r="R54" s="114"/>
      <c r="S54" s="113"/>
      <c r="T54" s="114"/>
      <c r="U54" s="113"/>
      <c r="V54" s="114"/>
      <c r="W54" s="113"/>
      <c r="X54" s="114"/>
      <c r="Y54" s="113"/>
      <c r="Z54" s="114"/>
      <c r="AA54" s="113"/>
      <c r="AB54" s="114"/>
      <c r="AC54" s="113"/>
      <c r="AD54" s="114"/>
      <c r="AE54" s="113"/>
      <c r="AF54" s="114"/>
      <c r="AG54" s="113"/>
      <c r="AH54" s="114"/>
      <c r="AI54" s="113"/>
      <c r="AJ54" s="114"/>
      <c r="AK54" s="113"/>
      <c r="AL54" s="114"/>
      <c r="AM54" s="113"/>
      <c r="AN54" s="114"/>
      <c r="AO54" s="113"/>
      <c r="AP54" s="114"/>
      <c r="AQ54" s="115"/>
    </row>
    <row r="55" spans="1:43" hidden="1" outlineLevel="1">
      <c r="A55" s="110" t="s">
        <v>20</v>
      </c>
      <c r="B55" s="110" t="s">
        <v>41</v>
      </c>
      <c r="C55" s="111">
        <v>79.13</v>
      </c>
      <c r="D55" s="112">
        <v>0.4</v>
      </c>
      <c r="E55" s="113">
        <f t="shared" si="85"/>
        <v>31.652000000000001</v>
      </c>
      <c r="F55" s="113">
        <v>0.2</v>
      </c>
      <c r="G55" s="113">
        <f t="shared" si="85"/>
        <v>15.826000000000001</v>
      </c>
      <c r="H55" s="113">
        <v>0.1</v>
      </c>
      <c r="I55" s="115">
        <f t="shared" ref="I55" si="106">$C55*H55</f>
        <v>7.9130000000000003</v>
      </c>
      <c r="J55" s="116"/>
      <c r="K55" s="113"/>
      <c r="L55" s="114"/>
      <c r="M55" s="113"/>
      <c r="N55" s="114"/>
      <c r="O55" s="113"/>
      <c r="P55" s="114"/>
      <c r="Q55" s="113"/>
      <c r="R55" s="114"/>
      <c r="S55" s="113"/>
      <c r="T55" s="114"/>
      <c r="U55" s="113"/>
      <c r="V55" s="114"/>
      <c r="W55" s="113"/>
      <c r="X55" s="114"/>
      <c r="Y55" s="113"/>
      <c r="Z55" s="114"/>
      <c r="AA55" s="113"/>
      <c r="AB55" s="114"/>
      <c r="AC55" s="113"/>
      <c r="AD55" s="114"/>
      <c r="AE55" s="113"/>
      <c r="AF55" s="114"/>
      <c r="AG55" s="113"/>
      <c r="AH55" s="114"/>
      <c r="AI55" s="113"/>
      <c r="AJ55" s="114"/>
      <c r="AK55" s="113"/>
      <c r="AL55" s="114"/>
      <c r="AM55" s="113"/>
      <c r="AN55" s="114"/>
      <c r="AO55" s="113"/>
      <c r="AP55" s="114"/>
      <c r="AQ55" s="115"/>
    </row>
    <row r="56" spans="1:43" hidden="1" outlineLevel="1">
      <c r="A56" s="269" t="s">
        <v>49</v>
      </c>
      <c r="B56" s="270"/>
      <c r="C56" s="117"/>
      <c r="D56" s="118"/>
      <c r="E56" s="120"/>
      <c r="F56" s="120"/>
      <c r="G56" s="120"/>
      <c r="H56" s="120"/>
      <c r="I56" s="135"/>
      <c r="J56" s="118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35"/>
    </row>
    <row r="57" spans="1:43" ht="25.5" hidden="1" outlineLevel="1">
      <c r="A57" s="110" t="s">
        <v>50</v>
      </c>
      <c r="B57" s="110" t="s">
        <v>41</v>
      </c>
      <c r="C57" s="111">
        <v>79.13</v>
      </c>
      <c r="D57" s="112">
        <v>0.9</v>
      </c>
      <c r="E57" s="113">
        <f t="shared" si="85"/>
        <v>71.216999999999999</v>
      </c>
      <c r="F57" s="113">
        <v>1.44</v>
      </c>
      <c r="G57" s="113">
        <f t="shared" si="85"/>
        <v>113.9472</v>
      </c>
      <c r="H57" s="113">
        <v>3</v>
      </c>
      <c r="I57" s="115">
        <f t="shared" ref="I57" si="107">$C57*H57</f>
        <v>237.39</v>
      </c>
      <c r="J57" s="116"/>
      <c r="K57" s="113"/>
      <c r="L57" s="114"/>
      <c r="M57" s="113"/>
      <c r="N57" s="114"/>
      <c r="O57" s="113"/>
      <c r="P57" s="114"/>
      <c r="Q57" s="113"/>
      <c r="R57" s="114"/>
      <c r="S57" s="113"/>
      <c r="T57" s="114"/>
      <c r="U57" s="113"/>
      <c r="V57" s="114"/>
      <c r="W57" s="113"/>
      <c r="X57" s="114"/>
      <c r="Y57" s="113"/>
      <c r="Z57" s="114"/>
      <c r="AA57" s="113"/>
      <c r="AB57" s="114"/>
      <c r="AC57" s="113"/>
      <c r="AD57" s="114"/>
      <c r="AE57" s="113"/>
      <c r="AF57" s="114"/>
      <c r="AG57" s="113"/>
      <c r="AH57" s="114"/>
      <c r="AI57" s="113"/>
      <c r="AJ57" s="114"/>
      <c r="AK57" s="113"/>
      <c r="AL57" s="114"/>
      <c r="AM57" s="113"/>
      <c r="AN57" s="114"/>
      <c r="AO57" s="113"/>
      <c r="AP57" s="114"/>
      <c r="AQ57" s="115"/>
    </row>
    <row r="58" spans="1:43" hidden="1" outlineLevel="1">
      <c r="A58" s="110" t="s">
        <v>51</v>
      </c>
      <c r="B58" s="110" t="s">
        <v>41</v>
      </c>
      <c r="C58" s="111">
        <v>79.13</v>
      </c>
      <c r="D58" s="112">
        <v>8</v>
      </c>
      <c r="E58" s="113">
        <f t="shared" si="85"/>
        <v>633.04</v>
      </c>
      <c r="F58" s="113">
        <v>2</v>
      </c>
      <c r="G58" s="113">
        <f t="shared" si="85"/>
        <v>158.26</v>
      </c>
      <c r="H58" s="113">
        <v>1</v>
      </c>
      <c r="I58" s="115">
        <f t="shared" ref="I58" si="108">$C58*H58</f>
        <v>79.13</v>
      </c>
      <c r="J58" s="116"/>
      <c r="K58" s="113"/>
      <c r="L58" s="114"/>
      <c r="M58" s="113"/>
      <c r="N58" s="114"/>
      <c r="O58" s="113"/>
      <c r="P58" s="114"/>
      <c r="Q58" s="113"/>
      <c r="R58" s="114"/>
      <c r="S58" s="113"/>
      <c r="T58" s="114"/>
      <c r="U58" s="113"/>
      <c r="V58" s="114"/>
      <c r="W58" s="113"/>
      <c r="X58" s="114"/>
      <c r="Y58" s="113"/>
      <c r="Z58" s="114"/>
      <c r="AA58" s="113"/>
      <c r="AB58" s="114"/>
      <c r="AC58" s="113"/>
      <c r="AD58" s="114"/>
      <c r="AE58" s="113"/>
      <c r="AF58" s="114"/>
      <c r="AG58" s="113"/>
      <c r="AH58" s="114"/>
      <c r="AI58" s="113"/>
      <c r="AJ58" s="114"/>
      <c r="AK58" s="113"/>
      <c r="AL58" s="114"/>
      <c r="AM58" s="113"/>
      <c r="AN58" s="114"/>
      <c r="AO58" s="113"/>
      <c r="AP58" s="114"/>
      <c r="AQ58" s="115"/>
    </row>
    <row r="59" spans="1:43" hidden="1" outlineLevel="1">
      <c r="A59" s="110" t="s">
        <v>52</v>
      </c>
      <c r="B59" s="110" t="s">
        <v>41</v>
      </c>
      <c r="C59" s="111">
        <v>79.13</v>
      </c>
      <c r="D59" s="112">
        <v>2</v>
      </c>
      <c r="E59" s="113">
        <f t="shared" si="85"/>
        <v>158.26</v>
      </c>
      <c r="F59" s="113">
        <v>1</v>
      </c>
      <c r="G59" s="113">
        <f t="shared" si="85"/>
        <v>79.13</v>
      </c>
      <c r="H59" s="113">
        <v>0.5</v>
      </c>
      <c r="I59" s="115">
        <f t="shared" ref="I59" si="109">$C59*H59</f>
        <v>39.564999999999998</v>
      </c>
      <c r="J59" s="116"/>
      <c r="K59" s="113"/>
      <c r="L59" s="114"/>
      <c r="M59" s="113"/>
      <c r="N59" s="114"/>
      <c r="O59" s="113"/>
      <c r="P59" s="114"/>
      <c r="Q59" s="113"/>
      <c r="R59" s="114"/>
      <c r="S59" s="113"/>
      <c r="T59" s="114"/>
      <c r="U59" s="113"/>
      <c r="V59" s="114"/>
      <c r="W59" s="113"/>
      <c r="X59" s="114"/>
      <c r="Y59" s="113"/>
      <c r="Z59" s="114"/>
      <c r="AA59" s="113"/>
      <c r="AB59" s="114"/>
      <c r="AC59" s="113"/>
      <c r="AD59" s="114"/>
      <c r="AE59" s="113"/>
      <c r="AF59" s="114"/>
      <c r="AG59" s="113"/>
      <c r="AH59" s="114"/>
      <c r="AI59" s="113"/>
      <c r="AJ59" s="114"/>
      <c r="AK59" s="113"/>
      <c r="AL59" s="114"/>
      <c r="AM59" s="113"/>
      <c r="AN59" s="114"/>
      <c r="AO59" s="113"/>
      <c r="AP59" s="114"/>
      <c r="AQ59" s="115"/>
    </row>
    <row r="60" spans="1:43" hidden="1" outlineLevel="1">
      <c r="A60" s="110" t="s">
        <v>32</v>
      </c>
      <c r="B60" s="110" t="s">
        <v>41</v>
      </c>
      <c r="C60" s="111">
        <v>79.13</v>
      </c>
      <c r="D60" s="112">
        <v>2.4</v>
      </c>
      <c r="E60" s="113">
        <f t="shared" si="85"/>
        <v>189.91199999999998</v>
      </c>
      <c r="F60" s="113">
        <v>3.2</v>
      </c>
      <c r="G60" s="113">
        <f t="shared" si="85"/>
        <v>253.21600000000001</v>
      </c>
      <c r="H60" s="113">
        <v>4</v>
      </c>
      <c r="I60" s="115">
        <f t="shared" ref="I60" si="110">$C60*H60</f>
        <v>316.52</v>
      </c>
      <c r="J60" s="112">
        <v>0.3</v>
      </c>
      <c r="K60" s="113">
        <f t="shared" ref="K60:M60" si="111">$C60*J60</f>
        <v>23.738999999999997</v>
      </c>
      <c r="L60" s="113">
        <v>0.3</v>
      </c>
      <c r="M60" s="113">
        <f t="shared" si="111"/>
        <v>23.738999999999997</v>
      </c>
      <c r="N60" s="113">
        <v>0.3</v>
      </c>
      <c r="O60" s="113">
        <f t="shared" ref="O60" si="112">$C60*N60</f>
        <v>23.738999999999997</v>
      </c>
      <c r="P60" s="113">
        <v>0.3</v>
      </c>
      <c r="Q60" s="113">
        <f t="shared" ref="Q60" si="113">$C60*P60</f>
        <v>23.738999999999997</v>
      </c>
      <c r="R60" s="113">
        <v>0.3</v>
      </c>
      <c r="S60" s="113">
        <f t="shared" ref="S60" si="114">$C60*R60</f>
        <v>23.738999999999997</v>
      </c>
      <c r="T60" s="113">
        <v>0.3</v>
      </c>
      <c r="U60" s="113">
        <f t="shared" ref="U60:AI60" si="115">$C60*T60</f>
        <v>23.738999999999997</v>
      </c>
      <c r="V60" s="113">
        <v>0.3</v>
      </c>
      <c r="W60" s="113">
        <f t="shared" si="115"/>
        <v>23.738999999999997</v>
      </c>
      <c r="X60" s="113">
        <v>0.3</v>
      </c>
      <c r="Y60" s="113">
        <f t="shared" si="115"/>
        <v>23.738999999999997</v>
      </c>
      <c r="Z60" s="113">
        <v>0.3</v>
      </c>
      <c r="AA60" s="113">
        <f t="shared" si="115"/>
        <v>23.738999999999997</v>
      </c>
      <c r="AB60" s="113">
        <v>0.3</v>
      </c>
      <c r="AC60" s="113">
        <f t="shared" si="115"/>
        <v>23.738999999999997</v>
      </c>
      <c r="AD60" s="113">
        <v>0.3</v>
      </c>
      <c r="AE60" s="113">
        <f t="shared" si="115"/>
        <v>23.738999999999997</v>
      </c>
      <c r="AF60" s="113">
        <v>0.3</v>
      </c>
      <c r="AG60" s="113">
        <f t="shared" si="115"/>
        <v>23.738999999999997</v>
      </c>
      <c r="AH60" s="113">
        <v>0.3</v>
      </c>
      <c r="AI60" s="113">
        <f t="shared" si="115"/>
        <v>23.738999999999997</v>
      </c>
      <c r="AJ60" s="113">
        <v>0.3</v>
      </c>
      <c r="AK60" s="113">
        <f t="shared" ref="AK60" si="116">$C60*AJ60</f>
        <v>23.738999999999997</v>
      </c>
      <c r="AL60" s="113">
        <v>0.3</v>
      </c>
      <c r="AM60" s="113">
        <f t="shared" ref="AM60" si="117">$C60*AL60</f>
        <v>23.738999999999997</v>
      </c>
      <c r="AN60" s="113">
        <v>0.3</v>
      </c>
      <c r="AO60" s="113">
        <f t="shared" ref="AO60" si="118">$C60*AN60</f>
        <v>23.738999999999997</v>
      </c>
      <c r="AP60" s="113">
        <v>0.3</v>
      </c>
      <c r="AQ60" s="115">
        <f t="shared" ref="AQ60" si="119">$C60*AP60</f>
        <v>23.738999999999997</v>
      </c>
    </row>
    <row r="61" spans="1:43" hidden="1" outlineLevel="1">
      <c r="A61" s="110" t="s">
        <v>53</v>
      </c>
      <c r="B61" s="110" t="s">
        <v>41</v>
      </c>
      <c r="C61" s="111">
        <v>79.13</v>
      </c>
      <c r="D61" s="116"/>
      <c r="E61" s="114"/>
      <c r="F61" s="114"/>
      <c r="G61" s="114"/>
      <c r="H61" s="114"/>
      <c r="I61" s="134"/>
      <c r="J61" s="116"/>
      <c r="K61" s="114">
        <f t="shared" ref="K61:M61" si="120">$C61*J61</f>
        <v>0</v>
      </c>
      <c r="L61" s="114"/>
      <c r="M61" s="114">
        <f t="shared" si="120"/>
        <v>0</v>
      </c>
      <c r="N61" s="114"/>
      <c r="O61" s="114">
        <f t="shared" ref="O61" si="121">$C61*N61</f>
        <v>0</v>
      </c>
      <c r="P61" s="114"/>
      <c r="Q61" s="114">
        <f t="shared" ref="Q61" si="122">$C61*P61</f>
        <v>0</v>
      </c>
      <c r="R61" s="114"/>
      <c r="S61" s="114">
        <f t="shared" ref="S61" si="123">$C61*R61</f>
        <v>0</v>
      </c>
      <c r="T61" s="113">
        <v>10</v>
      </c>
      <c r="U61" s="114">
        <f t="shared" ref="U61:AI61" si="124">$C61*T61</f>
        <v>791.3</v>
      </c>
      <c r="V61" s="113">
        <v>10</v>
      </c>
      <c r="W61" s="114">
        <f t="shared" si="124"/>
        <v>791.3</v>
      </c>
      <c r="X61" s="113">
        <v>10</v>
      </c>
      <c r="Y61" s="114">
        <f t="shared" si="124"/>
        <v>791.3</v>
      </c>
      <c r="Z61" s="113">
        <v>10</v>
      </c>
      <c r="AA61" s="114">
        <f t="shared" si="124"/>
        <v>791.3</v>
      </c>
      <c r="AB61" s="113">
        <v>10</v>
      </c>
      <c r="AC61" s="114">
        <f t="shared" si="124"/>
        <v>791.3</v>
      </c>
      <c r="AD61" s="113">
        <v>10</v>
      </c>
      <c r="AE61" s="114">
        <f t="shared" si="124"/>
        <v>791.3</v>
      </c>
      <c r="AF61" s="113">
        <v>10</v>
      </c>
      <c r="AG61" s="114">
        <f t="shared" si="124"/>
        <v>791.3</v>
      </c>
      <c r="AH61" s="113">
        <v>10</v>
      </c>
      <c r="AI61" s="114">
        <f t="shared" si="124"/>
        <v>791.3</v>
      </c>
      <c r="AJ61" s="113">
        <v>10</v>
      </c>
      <c r="AK61" s="114">
        <f t="shared" ref="AK61" si="125">$C61*AJ61</f>
        <v>791.3</v>
      </c>
      <c r="AL61" s="113">
        <v>10</v>
      </c>
      <c r="AM61" s="114">
        <f t="shared" ref="AM61" si="126">$C61*AL61</f>
        <v>791.3</v>
      </c>
      <c r="AN61" s="113">
        <v>10</v>
      </c>
      <c r="AO61" s="114">
        <f t="shared" ref="AO61" si="127">$C61*AN61</f>
        <v>791.3</v>
      </c>
      <c r="AP61" s="113">
        <v>10</v>
      </c>
      <c r="AQ61" s="134">
        <f t="shared" ref="AQ61" si="128">$C61*AP61</f>
        <v>791.3</v>
      </c>
    </row>
    <row r="62" spans="1:43" ht="25.5" hidden="1" outlineLevel="1">
      <c r="A62" s="110" t="s">
        <v>54</v>
      </c>
      <c r="B62" s="110" t="s">
        <v>41</v>
      </c>
      <c r="C62" s="111">
        <v>79.13</v>
      </c>
      <c r="D62" s="112">
        <v>6</v>
      </c>
      <c r="E62" s="113">
        <f t="shared" si="85"/>
        <v>474.78</v>
      </c>
      <c r="F62" s="113">
        <v>2.4</v>
      </c>
      <c r="G62" s="113">
        <f t="shared" si="85"/>
        <v>189.91199999999998</v>
      </c>
      <c r="H62" s="113">
        <v>1.2</v>
      </c>
      <c r="I62" s="115">
        <f t="shared" ref="I62" si="129">$C62*H62</f>
        <v>94.955999999999989</v>
      </c>
      <c r="J62" s="112">
        <v>0.6</v>
      </c>
      <c r="K62" s="113">
        <f t="shared" ref="K62:M62" si="130">$C62*J62</f>
        <v>47.477999999999994</v>
      </c>
      <c r="L62" s="113">
        <v>0.6</v>
      </c>
      <c r="M62" s="113">
        <f t="shared" si="130"/>
        <v>47.477999999999994</v>
      </c>
      <c r="N62" s="113">
        <v>0.6</v>
      </c>
      <c r="O62" s="113">
        <f t="shared" ref="O62" si="131">$C62*N62</f>
        <v>47.477999999999994</v>
      </c>
      <c r="P62" s="113">
        <v>0.6</v>
      </c>
      <c r="Q62" s="113">
        <f t="shared" ref="Q62" si="132">$C62*P62</f>
        <v>47.477999999999994</v>
      </c>
      <c r="R62" s="113">
        <v>0.6</v>
      </c>
      <c r="S62" s="113">
        <f t="shared" ref="S62" si="133">$C62*R62</f>
        <v>47.477999999999994</v>
      </c>
      <c r="T62" s="113">
        <v>0.6</v>
      </c>
      <c r="U62" s="113">
        <f t="shared" ref="U62:AI62" si="134">$C62*T62</f>
        <v>47.477999999999994</v>
      </c>
      <c r="V62" s="113">
        <v>0.6</v>
      </c>
      <c r="W62" s="113">
        <f t="shared" si="134"/>
        <v>47.477999999999994</v>
      </c>
      <c r="X62" s="113">
        <v>0.6</v>
      </c>
      <c r="Y62" s="113">
        <f t="shared" si="134"/>
        <v>47.477999999999994</v>
      </c>
      <c r="Z62" s="113">
        <v>0.6</v>
      </c>
      <c r="AA62" s="113">
        <f t="shared" si="134"/>
        <v>47.477999999999994</v>
      </c>
      <c r="AB62" s="113">
        <v>0.6</v>
      </c>
      <c r="AC62" s="113">
        <f t="shared" si="134"/>
        <v>47.477999999999994</v>
      </c>
      <c r="AD62" s="113">
        <v>0.6</v>
      </c>
      <c r="AE62" s="113">
        <f t="shared" si="134"/>
        <v>47.477999999999994</v>
      </c>
      <c r="AF62" s="113">
        <v>0.6</v>
      </c>
      <c r="AG62" s="113">
        <f t="shared" si="134"/>
        <v>47.477999999999994</v>
      </c>
      <c r="AH62" s="113">
        <v>0.6</v>
      </c>
      <c r="AI62" s="113">
        <f t="shared" si="134"/>
        <v>47.477999999999994</v>
      </c>
      <c r="AJ62" s="113">
        <v>0.6</v>
      </c>
      <c r="AK62" s="113">
        <f t="shared" ref="AK62" si="135">$C62*AJ62</f>
        <v>47.477999999999994</v>
      </c>
      <c r="AL62" s="113">
        <v>0.6</v>
      </c>
      <c r="AM62" s="113">
        <f t="shared" ref="AM62" si="136">$C62*AL62</f>
        <v>47.477999999999994</v>
      </c>
      <c r="AN62" s="113">
        <v>0.6</v>
      </c>
      <c r="AO62" s="113">
        <f t="shared" ref="AO62" si="137">$C62*AN62</f>
        <v>47.477999999999994</v>
      </c>
      <c r="AP62" s="113">
        <v>0.6</v>
      </c>
      <c r="AQ62" s="115">
        <f t="shared" ref="AQ62" si="138">$C62*AP62</f>
        <v>47.477999999999994</v>
      </c>
    </row>
    <row r="63" spans="1:43" ht="25.5" hidden="1" outlineLevel="1">
      <c r="A63" s="110" t="s">
        <v>55</v>
      </c>
      <c r="B63" s="110" t="s">
        <v>41</v>
      </c>
      <c r="C63" s="111">
        <v>79.13</v>
      </c>
      <c r="D63" s="116"/>
      <c r="E63" s="114"/>
      <c r="F63" s="114"/>
      <c r="G63" s="114"/>
      <c r="H63" s="114"/>
      <c r="I63" s="134"/>
      <c r="J63" s="112">
        <v>1.2</v>
      </c>
      <c r="K63" s="114">
        <f t="shared" ref="K63:M63" si="139">$C63*J63</f>
        <v>94.955999999999989</v>
      </c>
      <c r="L63" s="113">
        <v>1.2</v>
      </c>
      <c r="M63" s="114">
        <f t="shared" si="139"/>
        <v>94.955999999999989</v>
      </c>
      <c r="N63" s="113">
        <v>1.2</v>
      </c>
      <c r="O63" s="114">
        <f t="shared" ref="O63" si="140">$C63*N63</f>
        <v>94.955999999999989</v>
      </c>
      <c r="P63" s="113">
        <v>1.2</v>
      </c>
      <c r="Q63" s="114">
        <f t="shared" ref="Q63" si="141">$C63*P63</f>
        <v>94.955999999999989</v>
      </c>
      <c r="R63" s="113">
        <v>1.2</v>
      </c>
      <c r="S63" s="114">
        <f t="shared" ref="S63" si="142">$C63*R63</f>
        <v>94.955999999999989</v>
      </c>
      <c r="T63" s="113">
        <v>1.2</v>
      </c>
      <c r="U63" s="114">
        <f t="shared" ref="U63:AI63" si="143">$C63*T63</f>
        <v>94.955999999999989</v>
      </c>
      <c r="V63" s="113">
        <v>1.2</v>
      </c>
      <c r="W63" s="114">
        <f t="shared" si="143"/>
        <v>94.955999999999989</v>
      </c>
      <c r="X63" s="113">
        <v>1.2</v>
      </c>
      <c r="Y63" s="114">
        <f t="shared" si="143"/>
        <v>94.955999999999989</v>
      </c>
      <c r="Z63" s="113">
        <v>1.2</v>
      </c>
      <c r="AA63" s="114">
        <f t="shared" si="143"/>
        <v>94.955999999999989</v>
      </c>
      <c r="AB63" s="113">
        <v>1.2</v>
      </c>
      <c r="AC63" s="114">
        <f t="shared" si="143"/>
        <v>94.955999999999989</v>
      </c>
      <c r="AD63" s="113">
        <v>1.2</v>
      </c>
      <c r="AE63" s="114">
        <f t="shared" si="143"/>
        <v>94.955999999999989</v>
      </c>
      <c r="AF63" s="113">
        <v>1.2</v>
      </c>
      <c r="AG63" s="114">
        <f t="shared" si="143"/>
        <v>94.955999999999989</v>
      </c>
      <c r="AH63" s="113">
        <v>1.2</v>
      </c>
      <c r="AI63" s="114">
        <f t="shared" si="143"/>
        <v>94.955999999999989</v>
      </c>
      <c r="AJ63" s="113">
        <v>1.2</v>
      </c>
      <c r="AK63" s="114">
        <f t="shared" ref="AK63" si="144">$C63*AJ63</f>
        <v>94.955999999999989</v>
      </c>
      <c r="AL63" s="113">
        <v>1.2</v>
      </c>
      <c r="AM63" s="114">
        <f t="shared" ref="AM63" si="145">$C63*AL63</f>
        <v>94.955999999999989</v>
      </c>
      <c r="AN63" s="113">
        <v>1.2</v>
      </c>
      <c r="AO63" s="114">
        <f t="shared" ref="AO63" si="146">$C63*AN63</f>
        <v>94.955999999999989</v>
      </c>
      <c r="AP63" s="113">
        <v>1.2</v>
      </c>
      <c r="AQ63" s="134">
        <f t="shared" ref="AQ63" si="147">$C63*AP63</f>
        <v>94.955999999999989</v>
      </c>
    </row>
    <row r="64" spans="1:43" ht="25.5" hidden="1" outlineLevel="1">
      <c r="A64" s="110" t="s">
        <v>56</v>
      </c>
      <c r="B64" s="110" t="s">
        <v>41</v>
      </c>
      <c r="C64" s="111">
        <v>79.13</v>
      </c>
      <c r="D64" s="112">
        <v>5.82</v>
      </c>
      <c r="E64" s="113">
        <f t="shared" si="85"/>
        <v>460.53660000000002</v>
      </c>
      <c r="F64" s="113">
        <v>5.82</v>
      </c>
      <c r="G64" s="113">
        <f t="shared" si="85"/>
        <v>460.53660000000002</v>
      </c>
      <c r="H64" s="113">
        <v>5.82</v>
      </c>
      <c r="I64" s="115">
        <f>$C64*H64</f>
        <v>460.53660000000002</v>
      </c>
      <c r="J64" s="112">
        <v>7.32</v>
      </c>
      <c r="K64" s="113">
        <f t="shared" ref="K64:M64" si="148">$C64*J64</f>
        <v>579.23159999999996</v>
      </c>
      <c r="L64" s="113">
        <v>7.32</v>
      </c>
      <c r="M64" s="113">
        <f t="shared" si="148"/>
        <v>579.23159999999996</v>
      </c>
      <c r="N64" s="113">
        <v>7.32</v>
      </c>
      <c r="O64" s="113">
        <f t="shared" ref="O64" si="149">$C64*N64</f>
        <v>579.23159999999996</v>
      </c>
      <c r="P64" s="113">
        <v>7.32</v>
      </c>
      <c r="Q64" s="113">
        <f t="shared" ref="Q64" si="150">$C64*P64</f>
        <v>579.23159999999996</v>
      </c>
      <c r="R64" s="113">
        <v>7.32</v>
      </c>
      <c r="S64" s="113">
        <f t="shared" ref="S64" si="151">$C64*R64</f>
        <v>579.23159999999996</v>
      </c>
      <c r="T64" s="113">
        <v>7.32</v>
      </c>
      <c r="U64" s="113">
        <f t="shared" ref="U64:AI64" si="152">$C64*T64</f>
        <v>579.23159999999996</v>
      </c>
      <c r="V64" s="113">
        <v>7.32</v>
      </c>
      <c r="W64" s="113">
        <f t="shared" si="152"/>
        <v>579.23159999999996</v>
      </c>
      <c r="X64" s="113">
        <v>7.32</v>
      </c>
      <c r="Y64" s="113">
        <f t="shared" si="152"/>
        <v>579.23159999999996</v>
      </c>
      <c r="Z64" s="113">
        <v>7.32</v>
      </c>
      <c r="AA64" s="113">
        <f t="shared" si="152"/>
        <v>579.23159999999996</v>
      </c>
      <c r="AB64" s="113">
        <v>7.32</v>
      </c>
      <c r="AC64" s="113">
        <f t="shared" si="152"/>
        <v>579.23159999999996</v>
      </c>
      <c r="AD64" s="113">
        <v>7.32</v>
      </c>
      <c r="AE64" s="113">
        <f t="shared" si="152"/>
        <v>579.23159999999996</v>
      </c>
      <c r="AF64" s="113">
        <v>7.32</v>
      </c>
      <c r="AG64" s="113">
        <f t="shared" si="152"/>
        <v>579.23159999999996</v>
      </c>
      <c r="AH64" s="113">
        <v>7.32</v>
      </c>
      <c r="AI64" s="113">
        <f t="shared" si="152"/>
        <v>579.23159999999996</v>
      </c>
      <c r="AJ64" s="113">
        <v>7.32</v>
      </c>
      <c r="AK64" s="113">
        <f t="shared" ref="AK64" si="153">$C64*AJ64</f>
        <v>579.23159999999996</v>
      </c>
      <c r="AL64" s="113">
        <v>7.32</v>
      </c>
      <c r="AM64" s="113">
        <f t="shared" ref="AM64" si="154">$C64*AL64</f>
        <v>579.23159999999996</v>
      </c>
      <c r="AN64" s="113">
        <v>7.32</v>
      </c>
      <c r="AO64" s="113">
        <f t="shared" ref="AO64" si="155">$C64*AN64</f>
        <v>579.23159999999996</v>
      </c>
      <c r="AP64" s="113">
        <v>7.32</v>
      </c>
      <c r="AQ64" s="115">
        <f t="shared" ref="AQ64" si="156">$C64*AP64</f>
        <v>579.23159999999996</v>
      </c>
    </row>
    <row r="65" spans="1:43" hidden="1" outlineLevel="1">
      <c r="A65" s="269" t="s">
        <v>57</v>
      </c>
      <c r="B65" s="270"/>
      <c r="C65" s="117"/>
      <c r="D65" s="118"/>
      <c r="E65" s="120"/>
      <c r="F65" s="120"/>
      <c r="G65" s="120"/>
      <c r="H65" s="120"/>
      <c r="I65" s="135"/>
      <c r="J65" s="118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35"/>
    </row>
    <row r="66" spans="1:43" ht="14.25" hidden="1" customHeight="1" outlineLevel="1">
      <c r="A66" s="136" t="s">
        <v>117</v>
      </c>
      <c r="B66" s="136" t="s">
        <v>58</v>
      </c>
      <c r="C66" s="137">
        <v>6.1</v>
      </c>
      <c r="D66" s="138">
        <f>SUMIF($D$9:$W$9,D$15,$D$11:$W$11)</f>
        <v>0</v>
      </c>
      <c r="E66" s="139"/>
      <c r="F66" s="140">
        <f>SUMIF($D$9:$W$9,F$15,$D$11:$W$11)</f>
        <v>77.512452961430284</v>
      </c>
      <c r="G66" s="140">
        <f>SUMIF($D$9:$W$9,F$15,$D$11:$W$11)</f>
        <v>77.512452961430284</v>
      </c>
      <c r="H66" s="140">
        <f>SUMIF($D$9:$W$9,H$15,$D$11:$W$11)</f>
        <v>271.29358536500598</v>
      </c>
      <c r="I66" s="115">
        <f>$C66*H66</f>
        <v>1654.8908707265364</v>
      </c>
      <c r="J66" s="138">
        <f>SUMIF($D$9:$W$9,J$15,$D$11:$W$11)</f>
        <v>542.58717073001196</v>
      </c>
      <c r="K66" s="113">
        <f>$C66*J66</f>
        <v>3309.7817414530728</v>
      </c>
      <c r="L66" s="140">
        <f>SUMIF($D$9:$W$9,L$15,$D$11:$W$11)</f>
        <v>1007.6618884985936</v>
      </c>
      <c r="M66" s="113">
        <f>$C66*L66</f>
        <v>6146.7375198414211</v>
      </c>
      <c r="N66" s="140">
        <f>SUMIF($D$9:$W$9,N$15,$D$11:$W$11)</f>
        <v>1705.2739651514662</v>
      </c>
      <c r="O66" s="113">
        <f t="shared" ref="O66" si="157">$C66*N66</f>
        <v>10402.171187423943</v>
      </c>
      <c r="P66" s="140">
        <f>SUMIF($D$9:$W$9,P$15,$D$11:$W$11)</f>
        <v>2092.8362299586179</v>
      </c>
      <c r="Q66" s="113">
        <f t="shared" ref="Q66" si="158">$C66*P66</f>
        <v>12766.301002747568</v>
      </c>
      <c r="R66" s="140">
        <f>SUMIF($D$9:$W$9,R$15,$D$11:$W$11)</f>
        <v>2480.3984947657691</v>
      </c>
      <c r="S66" s="113">
        <f t="shared" ref="S66" si="159">$C66*R66</f>
        <v>15130.430818071191</v>
      </c>
      <c r="T66" s="140">
        <f>SUMIF($D$9:$W$9,T$15,$D$11:$W$11)</f>
        <v>2092.8362299586179</v>
      </c>
      <c r="U66" s="139">
        <f t="shared" ref="U66:AI66" si="160">$C66*T66</f>
        <v>12766.301002747568</v>
      </c>
      <c r="V66" s="140">
        <f>SUMIF($D$9:$W$9,V$15,$D$11:$W$11)</f>
        <v>2092.8362299586179</v>
      </c>
      <c r="W66" s="139">
        <f t="shared" si="160"/>
        <v>12766.301002747568</v>
      </c>
      <c r="X66" s="140">
        <f>SUMIF($D$9:$W$9,X$15,$D$11:$W$11)</f>
        <v>2092.8362299586179</v>
      </c>
      <c r="Y66" s="139">
        <f t="shared" si="160"/>
        <v>12766.301002747568</v>
      </c>
      <c r="Z66" s="140">
        <f>SUMIF($D$9:$W$9,Z$15,$D$11:$W$11)</f>
        <v>2092.8362299586179</v>
      </c>
      <c r="AA66" s="139">
        <f t="shared" si="160"/>
        <v>12766.301002747568</v>
      </c>
      <c r="AB66" s="140">
        <f>SUMIF($D$9:$W$9,AB$15,$D$11:$W$11)</f>
        <v>2092.8362299586179</v>
      </c>
      <c r="AC66" s="139">
        <f t="shared" si="160"/>
        <v>12766.301002747568</v>
      </c>
      <c r="AD66" s="140">
        <f>SUMIF($D$9:$W$9,AD$15,$D$11:$W$11)</f>
        <v>2092.8362299586179</v>
      </c>
      <c r="AE66" s="139">
        <f t="shared" si="160"/>
        <v>12766.301002747568</v>
      </c>
      <c r="AF66" s="140">
        <f>SUMIF($D$9:$W$9,AF$15,$D$11:$W$11)</f>
        <v>2092.8362299586179</v>
      </c>
      <c r="AG66" s="139">
        <f t="shared" si="160"/>
        <v>12766.301002747568</v>
      </c>
      <c r="AH66" s="140">
        <f>SUMIF($D$9:$W$9,AH$15,$D$11:$W$11)</f>
        <v>2092.8362299586179</v>
      </c>
      <c r="AI66" s="139">
        <f t="shared" si="160"/>
        <v>12766.301002747568</v>
      </c>
      <c r="AJ66" s="140">
        <f>SUMIF($D$9:$W$9,AJ$15,$D$11:$W$11)</f>
        <v>2092.8362299586179</v>
      </c>
      <c r="AK66" s="139">
        <f t="shared" ref="AK66" si="161">$C66*AJ66</f>
        <v>12766.301002747568</v>
      </c>
      <c r="AL66" s="140">
        <f>SUMIF($D$9:$W$9,AL$15,$D$11:$W$11)</f>
        <v>2092.8362299586179</v>
      </c>
      <c r="AM66" s="139">
        <f t="shared" ref="AM66" si="162">$C66*AL66</f>
        <v>12766.301002747568</v>
      </c>
      <c r="AN66" s="140">
        <f>SUMIF($D$9:$W$9,AN$15,$D$11:$W$11)</f>
        <v>2092.8362299586179</v>
      </c>
      <c r="AO66" s="139">
        <f t="shared" ref="AO66" si="163">$C66*AN66</f>
        <v>12766.301002747568</v>
      </c>
      <c r="AP66" s="140">
        <f>SUMIF($D$9:$W$9,AP$15,$D$11:$W$11)</f>
        <v>2092.8362299586179</v>
      </c>
      <c r="AQ66" s="141">
        <f t="shared" ref="AQ66" si="164">$C66*AP66</f>
        <v>12766.301002747568</v>
      </c>
    </row>
    <row r="67" spans="1:43" s="103" customFormat="1" collapsed="1">
      <c r="A67" s="261" t="s">
        <v>59</v>
      </c>
      <c r="B67" s="262"/>
      <c r="C67" s="263"/>
      <c r="D67" s="122"/>
      <c r="E67" s="123">
        <f>SUM(E44:E66)</f>
        <v>3516.0421000000001</v>
      </c>
      <c r="F67" s="124"/>
      <c r="G67" s="123">
        <f>SUM(G44:G66)</f>
        <v>1348.3402529614302</v>
      </c>
      <c r="H67" s="124"/>
      <c r="I67" s="125">
        <f>SUM(I44:I66)</f>
        <v>2910.6839707265362</v>
      </c>
      <c r="J67" s="122"/>
      <c r="K67" s="123">
        <f>SUM(K44:K66)</f>
        <v>4065.4732414530727</v>
      </c>
      <c r="L67" s="124"/>
      <c r="M67" s="123">
        <f>SUM(M44:M66)</f>
        <v>6902.429019841421</v>
      </c>
      <c r="N67" s="124"/>
      <c r="O67" s="123">
        <f t="shared" ref="O67" si="165">SUM(O44:O66)</f>
        <v>11157.862687423942</v>
      </c>
      <c r="P67" s="124"/>
      <c r="Q67" s="123">
        <f t="shared" ref="Q67" si="166">SUM(Q44:Q66)</f>
        <v>13521.992502747569</v>
      </c>
      <c r="R67" s="124"/>
      <c r="S67" s="123">
        <f t="shared" ref="S67" si="167">SUM(S44:S66)</f>
        <v>15886.12231807119</v>
      </c>
      <c r="T67" s="124"/>
      <c r="U67" s="123">
        <f>SUM(U44:U66)</f>
        <v>14313.292502747569</v>
      </c>
      <c r="V67" s="124"/>
      <c r="W67" s="123">
        <f t="shared" ref="W67" si="168">SUM(W44:W66)</f>
        <v>14313.292502747569</v>
      </c>
      <c r="X67" s="124"/>
      <c r="Y67" s="123">
        <f t="shared" ref="Y67" si="169">SUM(Y44:Y66)</f>
        <v>14313.292502747569</v>
      </c>
      <c r="Z67" s="124"/>
      <c r="AA67" s="123">
        <f t="shared" ref="AA67" si="170">SUM(AA44:AA66)</f>
        <v>14313.292502747569</v>
      </c>
      <c r="AB67" s="124"/>
      <c r="AC67" s="123">
        <f t="shared" ref="AC67" si="171">SUM(AC44:AC66)</f>
        <v>14313.292502747569</v>
      </c>
      <c r="AD67" s="124"/>
      <c r="AE67" s="123">
        <f t="shared" ref="AE67" si="172">SUM(AE44:AE66)</f>
        <v>14313.292502747569</v>
      </c>
      <c r="AF67" s="124"/>
      <c r="AG67" s="123">
        <f t="shared" ref="AG67" si="173">SUM(AG44:AG66)</f>
        <v>14313.292502747569</v>
      </c>
      <c r="AH67" s="124"/>
      <c r="AI67" s="123">
        <f t="shared" ref="AI67" si="174">SUM(AI44:AI66)</f>
        <v>14313.292502747569</v>
      </c>
      <c r="AJ67" s="124"/>
      <c r="AK67" s="123">
        <f t="shared" ref="AK67" si="175">SUM(AK44:AK66)</f>
        <v>14313.292502747569</v>
      </c>
      <c r="AL67" s="124"/>
      <c r="AM67" s="123">
        <f t="shared" ref="AM67" si="176">SUM(AM44:AM66)</f>
        <v>14313.292502747569</v>
      </c>
      <c r="AN67" s="124"/>
      <c r="AO67" s="123">
        <f t="shared" ref="AO67" si="177">SUM(AO44:AO66)</f>
        <v>14313.292502747569</v>
      </c>
      <c r="AP67" s="124"/>
      <c r="AQ67" s="125">
        <f t="shared" ref="AQ67" si="178">SUM(AQ44:AQ66)</f>
        <v>14313.292502747569</v>
      </c>
    </row>
    <row r="68" spans="1:43" s="103" customFormat="1">
      <c r="A68" s="259" t="s">
        <v>106</v>
      </c>
      <c r="B68" s="260"/>
      <c r="C68" s="260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2"/>
    </row>
    <row r="69" spans="1:43" hidden="1" outlineLevel="1">
      <c r="A69" s="269" t="s">
        <v>60</v>
      </c>
      <c r="B69" s="270"/>
      <c r="C69" s="117"/>
      <c r="D69" s="118"/>
      <c r="E69" s="120"/>
      <c r="F69" s="120"/>
      <c r="G69" s="120"/>
      <c r="H69" s="120"/>
      <c r="I69" s="135"/>
      <c r="J69" s="118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9"/>
      <c r="V69" s="120"/>
      <c r="W69" s="129"/>
      <c r="X69" s="120"/>
      <c r="Y69" s="129"/>
      <c r="Z69" s="120"/>
      <c r="AA69" s="129"/>
      <c r="AB69" s="120"/>
      <c r="AC69" s="129"/>
      <c r="AD69" s="120"/>
      <c r="AE69" s="129"/>
      <c r="AF69" s="120"/>
      <c r="AG69" s="129"/>
      <c r="AH69" s="120"/>
      <c r="AI69" s="129"/>
      <c r="AJ69" s="120"/>
      <c r="AK69" s="129"/>
      <c r="AL69" s="120"/>
      <c r="AM69" s="129"/>
      <c r="AN69" s="120"/>
      <c r="AO69" s="129"/>
      <c r="AP69" s="120"/>
      <c r="AQ69" s="142"/>
    </row>
    <row r="70" spans="1:43" hidden="1" outlineLevel="1">
      <c r="A70" s="143" t="s">
        <v>61</v>
      </c>
      <c r="B70" s="110" t="s">
        <v>62</v>
      </c>
      <c r="C70" s="111">
        <v>129.9</v>
      </c>
      <c r="D70" s="112">
        <v>3.35</v>
      </c>
      <c r="E70" s="113">
        <f t="shared" ref="E70:G91" si="179">$C70*D70</f>
        <v>435.16500000000002</v>
      </c>
      <c r="F70" s="114"/>
      <c r="G70" s="113"/>
      <c r="H70" s="113">
        <v>2</v>
      </c>
      <c r="I70" s="115">
        <f t="shared" ref="I70" si="180">$C70*H70</f>
        <v>259.8</v>
      </c>
      <c r="J70" s="112">
        <v>1</v>
      </c>
      <c r="K70" s="113">
        <f t="shared" ref="K70:M70" si="181">$C70*J70</f>
        <v>129.9</v>
      </c>
      <c r="L70" s="113">
        <v>1</v>
      </c>
      <c r="M70" s="113">
        <f t="shared" si="181"/>
        <v>129.9</v>
      </c>
      <c r="N70" s="113">
        <v>1</v>
      </c>
      <c r="O70" s="113">
        <f t="shared" ref="O70" si="182">$C70*N70</f>
        <v>129.9</v>
      </c>
      <c r="P70" s="113">
        <v>1</v>
      </c>
      <c r="Q70" s="113">
        <f t="shared" ref="Q70" si="183">$C70*P70</f>
        <v>129.9</v>
      </c>
      <c r="R70" s="113">
        <v>1</v>
      </c>
      <c r="S70" s="113">
        <f t="shared" ref="S70" si="184">$C70*R70</f>
        <v>129.9</v>
      </c>
      <c r="T70" s="113">
        <v>1</v>
      </c>
      <c r="U70" s="113">
        <f t="shared" ref="U70:AI70" si="185">$C70*T70</f>
        <v>129.9</v>
      </c>
      <c r="V70" s="113">
        <v>1</v>
      </c>
      <c r="W70" s="113">
        <f t="shared" si="185"/>
        <v>129.9</v>
      </c>
      <c r="X70" s="113">
        <v>1</v>
      </c>
      <c r="Y70" s="113">
        <f t="shared" si="185"/>
        <v>129.9</v>
      </c>
      <c r="Z70" s="113">
        <v>1</v>
      </c>
      <c r="AA70" s="113">
        <f t="shared" si="185"/>
        <v>129.9</v>
      </c>
      <c r="AB70" s="113">
        <v>1</v>
      </c>
      <c r="AC70" s="113">
        <f t="shared" si="185"/>
        <v>129.9</v>
      </c>
      <c r="AD70" s="113">
        <v>1</v>
      </c>
      <c r="AE70" s="113">
        <f t="shared" si="185"/>
        <v>129.9</v>
      </c>
      <c r="AF70" s="113">
        <v>1</v>
      </c>
      <c r="AG70" s="113">
        <f t="shared" si="185"/>
        <v>129.9</v>
      </c>
      <c r="AH70" s="113">
        <v>1</v>
      </c>
      <c r="AI70" s="113">
        <f t="shared" si="185"/>
        <v>129.9</v>
      </c>
      <c r="AJ70" s="113">
        <v>1</v>
      </c>
      <c r="AK70" s="113">
        <f t="shared" ref="AK70" si="186">$C70*AJ70</f>
        <v>129.9</v>
      </c>
      <c r="AL70" s="113">
        <v>1</v>
      </c>
      <c r="AM70" s="113">
        <f t="shared" ref="AM70" si="187">$C70*AL70</f>
        <v>129.9</v>
      </c>
      <c r="AN70" s="113">
        <v>1</v>
      </c>
      <c r="AO70" s="113">
        <f t="shared" ref="AO70" si="188">$C70*AN70</f>
        <v>129.9</v>
      </c>
      <c r="AP70" s="113">
        <v>1</v>
      </c>
      <c r="AQ70" s="115">
        <f t="shared" ref="AQ70" si="189">$C70*AP70</f>
        <v>129.9</v>
      </c>
    </row>
    <row r="71" spans="1:43" ht="25.5" hidden="1" outlineLevel="1">
      <c r="A71" s="143" t="s">
        <v>63</v>
      </c>
      <c r="B71" s="110" t="s">
        <v>62</v>
      </c>
      <c r="C71" s="111">
        <v>1320</v>
      </c>
      <c r="D71" s="112">
        <v>0.11</v>
      </c>
      <c r="E71" s="113">
        <f t="shared" si="179"/>
        <v>145.19999999999999</v>
      </c>
      <c r="F71" s="113">
        <v>0.22</v>
      </c>
      <c r="G71" s="113">
        <f t="shared" si="179"/>
        <v>290.39999999999998</v>
      </c>
      <c r="H71" s="113">
        <v>0.28000000000000003</v>
      </c>
      <c r="I71" s="115">
        <f t="shared" ref="I71" si="190">$C71*H71</f>
        <v>369.6</v>
      </c>
      <c r="J71" s="112">
        <v>0.28000000000000003</v>
      </c>
      <c r="K71" s="113">
        <f t="shared" ref="K71:M71" si="191">$C71*J71</f>
        <v>369.6</v>
      </c>
      <c r="L71" s="113">
        <v>0.28000000000000003</v>
      </c>
      <c r="M71" s="113">
        <f t="shared" si="191"/>
        <v>369.6</v>
      </c>
      <c r="N71" s="113">
        <v>0.28000000000000003</v>
      </c>
      <c r="O71" s="113">
        <f t="shared" ref="O71" si="192">$C71*N71</f>
        <v>369.6</v>
      </c>
      <c r="P71" s="113">
        <v>0.28000000000000003</v>
      </c>
      <c r="Q71" s="113">
        <f t="shared" ref="Q71" si="193">$C71*P71</f>
        <v>369.6</v>
      </c>
      <c r="R71" s="113">
        <v>0.28000000000000003</v>
      </c>
      <c r="S71" s="113">
        <f t="shared" ref="S71" si="194">$C71*R71</f>
        <v>369.6</v>
      </c>
      <c r="T71" s="113">
        <v>0.35</v>
      </c>
      <c r="U71" s="113">
        <f t="shared" ref="U71:AI71" si="195">$C71*T71</f>
        <v>461.99999999999994</v>
      </c>
      <c r="V71" s="113">
        <v>0.35</v>
      </c>
      <c r="W71" s="113">
        <f t="shared" si="195"/>
        <v>461.99999999999994</v>
      </c>
      <c r="X71" s="113">
        <v>0.35</v>
      </c>
      <c r="Y71" s="113">
        <f t="shared" si="195"/>
        <v>461.99999999999994</v>
      </c>
      <c r="Z71" s="113">
        <v>0.35</v>
      </c>
      <c r="AA71" s="113">
        <f t="shared" si="195"/>
        <v>461.99999999999994</v>
      </c>
      <c r="AB71" s="113">
        <v>0.35</v>
      </c>
      <c r="AC71" s="113">
        <f t="shared" si="195"/>
        <v>461.99999999999994</v>
      </c>
      <c r="AD71" s="113">
        <v>0.35</v>
      </c>
      <c r="AE71" s="113">
        <f t="shared" si="195"/>
        <v>461.99999999999994</v>
      </c>
      <c r="AF71" s="113">
        <v>0.35</v>
      </c>
      <c r="AG71" s="113">
        <f t="shared" si="195"/>
        <v>461.99999999999994</v>
      </c>
      <c r="AH71" s="113">
        <v>0.35</v>
      </c>
      <c r="AI71" s="113">
        <f t="shared" si="195"/>
        <v>461.99999999999994</v>
      </c>
      <c r="AJ71" s="113">
        <v>0.35</v>
      </c>
      <c r="AK71" s="113">
        <f t="shared" ref="AK71" si="196">$C71*AJ71</f>
        <v>461.99999999999994</v>
      </c>
      <c r="AL71" s="113">
        <v>0.35</v>
      </c>
      <c r="AM71" s="113">
        <f t="shared" ref="AM71" si="197">$C71*AL71</f>
        <v>461.99999999999994</v>
      </c>
      <c r="AN71" s="113">
        <v>0.35</v>
      </c>
      <c r="AO71" s="113">
        <f t="shared" ref="AO71" si="198">$C71*AN71</f>
        <v>461.99999999999994</v>
      </c>
      <c r="AP71" s="113">
        <v>0.35</v>
      </c>
      <c r="AQ71" s="115">
        <f t="shared" ref="AQ71" si="199">$C71*AP71</f>
        <v>461.99999999999994</v>
      </c>
    </row>
    <row r="72" spans="1:43" hidden="1" outlineLevel="1">
      <c r="A72" s="143" t="s">
        <v>64</v>
      </c>
      <c r="B72" s="110" t="s">
        <v>62</v>
      </c>
      <c r="C72" s="111">
        <v>1620</v>
      </c>
      <c r="D72" s="116"/>
      <c r="E72" s="113">
        <f t="shared" si="179"/>
        <v>0</v>
      </c>
      <c r="F72" s="113">
        <v>0.04</v>
      </c>
      <c r="G72" s="113">
        <f t="shared" si="179"/>
        <v>64.8</v>
      </c>
      <c r="H72" s="113">
        <v>7.0000000000000007E-2</v>
      </c>
      <c r="I72" s="115">
        <f t="shared" ref="I72" si="200">$C72*H72</f>
        <v>113.4</v>
      </c>
      <c r="J72" s="112">
        <v>0.17</v>
      </c>
      <c r="K72" s="113">
        <f t="shared" ref="K72:M72" si="201">$C72*J72</f>
        <v>275.40000000000003</v>
      </c>
      <c r="L72" s="113">
        <v>0.17</v>
      </c>
      <c r="M72" s="113">
        <f t="shared" si="201"/>
        <v>275.40000000000003</v>
      </c>
      <c r="N72" s="113">
        <v>0.17</v>
      </c>
      <c r="O72" s="113">
        <f t="shared" ref="O72" si="202">$C72*N72</f>
        <v>275.40000000000003</v>
      </c>
      <c r="P72" s="113">
        <v>0.17</v>
      </c>
      <c r="Q72" s="113">
        <f t="shared" ref="Q72" si="203">$C72*P72</f>
        <v>275.40000000000003</v>
      </c>
      <c r="R72" s="113">
        <v>0.17</v>
      </c>
      <c r="S72" s="113">
        <f t="shared" ref="S72" si="204">$C72*R72</f>
        <v>275.40000000000003</v>
      </c>
      <c r="T72" s="113">
        <v>0.22</v>
      </c>
      <c r="U72" s="113">
        <f t="shared" ref="U72:AI72" si="205">$C72*T72</f>
        <v>356.4</v>
      </c>
      <c r="V72" s="113">
        <v>0.22</v>
      </c>
      <c r="W72" s="113">
        <f t="shared" si="205"/>
        <v>356.4</v>
      </c>
      <c r="X72" s="113">
        <v>0.22</v>
      </c>
      <c r="Y72" s="113">
        <f t="shared" si="205"/>
        <v>356.4</v>
      </c>
      <c r="Z72" s="113">
        <v>0.22</v>
      </c>
      <c r="AA72" s="113">
        <f t="shared" si="205"/>
        <v>356.4</v>
      </c>
      <c r="AB72" s="113">
        <v>0.22</v>
      </c>
      <c r="AC72" s="113">
        <f t="shared" si="205"/>
        <v>356.4</v>
      </c>
      <c r="AD72" s="113">
        <v>0.22</v>
      </c>
      <c r="AE72" s="113">
        <f t="shared" si="205"/>
        <v>356.4</v>
      </c>
      <c r="AF72" s="113">
        <v>0.22</v>
      </c>
      <c r="AG72" s="113">
        <f t="shared" si="205"/>
        <v>356.4</v>
      </c>
      <c r="AH72" s="113">
        <v>0.22</v>
      </c>
      <c r="AI72" s="113">
        <f t="shared" si="205"/>
        <v>356.4</v>
      </c>
      <c r="AJ72" s="113">
        <v>0.22</v>
      </c>
      <c r="AK72" s="113">
        <f t="shared" ref="AK72" si="206">$C72*AJ72</f>
        <v>356.4</v>
      </c>
      <c r="AL72" s="113">
        <v>0.22</v>
      </c>
      <c r="AM72" s="113">
        <f t="shared" ref="AM72" si="207">$C72*AL72</f>
        <v>356.4</v>
      </c>
      <c r="AN72" s="113">
        <v>0.22</v>
      </c>
      <c r="AO72" s="113">
        <f t="shared" ref="AO72" si="208">$C72*AN72</f>
        <v>356.4</v>
      </c>
      <c r="AP72" s="113">
        <v>0.22</v>
      </c>
      <c r="AQ72" s="115">
        <f t="shared" ref="AQ72" si="209">$C72*AP72</f>
        <v>356.4</v>
      </c>
    </row>
    <row r="73" spans="1:43" hidden="1" outlineLevel="1">
      <c r="A73" s="143" t="s">
        <v>65</v>
      </c>
      <c r="B73" s="110" t="s">
        <v>62</v>
      </c>
      <c r="C73" s="111">
        <v>1100</v>
      </c>
      <c r="D73" s="112">
        <v>0.16</v>
      </c>
      <c r="E73" s="113">
        <f t="shared" si="179"/>
        <v>176</v>
      </c>
      <c r="F73" s="113">
        <v>0.32</v>
      </c>
      <c r="G73" s="113">
        <f t="shared" si="179"/>
        <v>352</v>
      </c>
      <c r="H73" s="113">
        <v>0.4</v>
      </c>
      <c r="I73" s="115">
        <f t="shared" ref="I73" si="210">$C73*H73</f>
        <v>440</v>
      </c>
      <c r="J73" s="112">
        <v>0.8</v>
      </c>
      <c r="K73" s="113">
        <f t="shared" ref="K73:M73" si="211">$C73*J73</f>
        <v>880</v>
      </c>
      <c r="L73" s="113">
        <v>0.8</v>
      </c>
      <c r="M73" s="113">
        <f t="shared" si="211"/>
        <v>880</v>
      </c>
      <c r="N73" s="113">
        <v>0.8</v>
      </c>
      <c r="O73" s="113">
        <f t="shared" ref="O73" si="212">$C73*N73</f>
        <v>880</v>
      </c>
      <c r="P73" s="113">
        <v>0.8</v>
      </c>
      <c r="Q73" s="113">
        <f t="shared" ref="Q73" si="213">$C73*P73</f>
        <v>880</v>
      </c>
      <c r="R73" s="113">
        <v>0.8</v>
      </c>
      <c r="S73" s="113">
        <f t="shared" ref="S73" si="214">$C73*R73</f>
        <v>880</v>
      </c>
      <c r="T73" s="113">
        <v>0.99</v>
      </c>
      <c r="U73" s="113">
        <f t="shared" ref="U73:AI73" si="215">$C73*T73</f>
        <v>1089</v>
      </c>
      <c r="V73" s="113">
        <v>0.99</v>
      </c>
      <c r="W73" s="113">
        <f t="shared" si="215"/>
        <v>1089</v>
      </c>
      <c r="X73" s="113">
        <v>0.99</v>
      </c>
      <c r="Y73" s="113">
        <f t="shared" si="215"/>
        <v>1089</v>
      </c>
      <c r="Z73" s="113">
        <v>0.99</v>
      </c>
      <c r="AA73" s="113">
        <f t="shared" si="215"/>
        <v>1089</v>
      </c>
      <c r="AB73" s="113">
        <v>0.99</v>
      </c>
      <c r="AC73" s="113">
        <f t="shared" si="215"/>
        <v>1089</v>
      </c>
      <c r="AD73" s="113">
        <v>0.99</v>
      </c>
      <c r="AE73" s="113">
        <f t="shared" si="215"/>
        <v>1089</v>
      </c>
      <c r="AF73" s="113">
        <v>0.99</v>
      </c>
      <c r="AG73" s="113">
        <f t="shared" si="215"/>
        <v>1089</v>
      </c>
      <c r="AH73" s="113">
        <v>0.99</v>
      </c>
      <c r="AI73" s="113">
        <f t="shared" si="215"/>
        <v>1089</v>
      </c>
      <c r="AJ73" s="113">
        <v>0.99</v>
      </c>
      <c r="AK73" s="113">
        <f t="shared" ref="AK73" si="216">$C73*AJ73</f>
        <v>1089</v>
      </c>
      <c r="AL73" s="113">
        <v>0.99</v>
      </c>
      <c r="AM73" s="113">
        <f t="shared" ref="AM73" si="217">$C73*AL73</f>
        <v>1089</v>
      </c>
      <c r="AN73" s="113">
        <v>0.99</v>
      </c>
      <c r="AO73" s="113">
        <f t="shared" ref="AO73" si="218">$C73*AN73</f>
        <v>1089</v>
      </c>
      <c r="AP73" s="113">
        <v>0.99</v>
      </c>
      <c r="AQ73" s="115">
        <f t="shared" ref="AQ73" si="219">$C73*AP73</f>
        <v>1089</v>
      </c>
    </row>
    <row r="74" spans="1:43" hidden="1" outlineLevel="1">
      <c r="A74" s="143" t="s">
        <v>66</v>
      </c>
      <c r="B74" s="110" t="s">
        <v>62</v>
      </c>
      <c r="C74" s="111">
        <v>1870</v>
      </c>
      <c r="D74" s="112">
        <v>0.01</v>
      </c>
      <c r="E74" s="113">
        <f t="shared" si="179"/>
        <v>18.7</v>
      </c>
      <c r="F74" s="113">
        <v>0.02</v>
      </c>
      <c r="G74" s="113">
        <f t="shared" si="179"/>
        <v>37.4</v>
      </c>
      <c r="H74" s="113">
        <v>0.03</v>
      </c>
      <c r="I74" s="115">
        <f t="shared" ref="I74" si="220">$C74*H74</f>
        <v>56.1</v>
      </c>
      <c r="J74" s="112">
        <v>0.01</v>
      </c>
      <c r="K74" s="113">
        <f t="shared" ref="K74:M74" si="221">$C74*J74</f>
        <v>18.7</v>
      </c>
      <c r="L74" s="113">
        <v>0.01</v>
      </c>
      <c r="M74" s="113">
        <f t="shared" si="221"/>
        <v>18.7</v>
      </c>
      <c r="N74" s="113">
        <v>0.01</v>
      </c>
      <c r="O74" s="113">
        <f t="shared" ref="O74" si="222">$C74*N74</f>
        <v>18.7</v>
      </c>
      <c r="P74" s="113">
        <v>0.01</v>
      </c>
      <c r="Q74" s="113">
        <f t="shared" ref="Q74" si="223">$C74*P74</f>
        <v>18.7</v>
      </c>
      <c r="R74" s="113">
        <v>0.01</v>
      </c>
      <c r="S74" s="113">
        <f t="shared" ref="S74" si="224">$C74*R74</f>
        <v>18.7</v>
      </c>
      <c r="T74" s="113">
        <v>0.02</v>
      </c>
      <c r="U74" s="113">
        <f t="shared" ref="U74:AI74" si="225">$C74*T74</f>
        <v>37.4</v>
      </c>
      <c r="V74" s="113">
        <v>0.02</v>
      </c>
      <c r="W74" s="113">
        <f t="shared" si="225"/>
        <v>37.4</v>
      </c>
      <c r="X74" s="113">
        <v>0.02</v>
      </c>
      <c r="Y74" s="113">
        <f t="shared" si="225"/>
        <v>37.4</v>
      </c>
      <c r="Z74" s="113">
        <v>0.02</v>
      </c>
      <c r="AA74" s="113">
        <f t="shared" si="225"/>
        <v>37.4</v>
      </c>
      <c r="AB74" s="113">
        <v>0.02</v>
      </c>
      <c r="AC74" s="113">
        <f t="shared" si="225"/>
        <v>37.4</v>
      </c>
      <c r="AD74" s="113">
        <v>0.02</v>
      </c>
      <c r="AE74" s="113">
        <f t="shared" si="225"/>
        <v>37.4</v>
      </c>
      <c r="AF74" s="113">
        <v>0.02</v>
      </c>
      <c r="AG74" s="113">
        <f t="shared" si="225"/>
        <v>37.4</v>
      </c>
      <c r="AH74" s="113">
        <v>0.02</v>
      </c>
      <c r="AI74" s="113">
        <f t="shared" si="225"/>
        <v>37.4</v>
      </c>
      <c r="AJ74" s="113">
        <v>0.02</v>
      </c>
      <c r="AK74" s="113">
        <f t="shared" ref="AK74" si="226">$C74*AJ74</f>
        <v>37.4</v>
      </c>
      <c r="AL74" s="113">
        <v>0.02</v>
      </c>
      <c r="AM74" s="113">
        <f t="shared" ref="AM74" si="227">$C74*AL74</f>
        <v>37.4</v>
      </c>
      <c r="AN74" s="113">
        <v>0.02</v>
      </c>
      <c r="AO74" s="113">
        <f t="shared" ref="AO74" si="228">$C74*AN74</f>
        <v>37.4</v>
      </c>
      <c r="AP74" s="113">
        <v>0.02</v>
      </c>
      <c r="AQ74" s="115">
        <f t="shared" ref="AQ74" si="229">$C74*AP74</f>
        <v>37.4</v>
      </c>
    </row>
    <row r="75" spans="1:43" hidden="1" outlineLevel="1">
      <c r="A75" s="143" t="s">
        <v>67</v>
      </c>
      <c r="B75" s="110" t="s">
        <v>62</v>
      </c>
      <c r="C75" s="111">
        <v>190</v>
      </c>
      <c r="D75" s="112">
        <v>4</v>
      </c>
      <c r="E75" s="113">
        <f t="shared" si="179"/>
        <v>760</v>
      </c>
      <c r="F75" s="114"/>
      <c r="G75" s="113"/>
      <c r="H75" s="114"/>
      <c r="I75" s="115"/>
      <c r="J75" s="116"/>
      <c r="K75" s="113"/>
      <c r="L75" s="114"/>
      <c r="M75" s="113"/>
      <c r="N75" s="114"/>
      <c r="O75" s="113"/>
      <c r="P75" s="114"/>
      <c r="Q75" s="113"/>
      <c r="R75" s="114"/>
      <c r="S75" s="113"/>
      <c r="T75" s="114"/>
      <c r="U75" s="113"/>
      <c r="V75" s="114"/>
      <c r="W75" s="113"/>
      <c r="X75" s="114"/>
      <c r="Y75" s="113"/>
      <c r="Z75" s="114"/>
      <c r="AA75" s="113"/>
      <c r="AB75" s="114"/>
      <c r="AC75" s="113"/>
      <c r="AD75" s="114"/>
      <c r="AE75" s="113"/>
      <c r="AF75" s="114"/>
      <c r="AG75" s="113"/>
      <c r="AH75" s="114"/>
      <c r="AI75" s="113"/>
      <c r="AJ75" s="114"/>
      <c r="AK75" s="113"/>
      <c r="AL75" s="114"/>
      <c r="AM75" s="113"/>
      <c r="AN75" s="114"/>
      <c r="AO75" s="113"/>
      <c r="AP75" s="114"/>
      <c r="AQ75" s="115"/>
    </row>
    <row r="76" spans="1:43" hidden="1" outlineLevel="1">
      <c r="A76" s="143" t="s">
        <v>68</v>
      </c>
      <c r="B76" s="110" t="s">
        <v>69</v>
      </c>
      <c r="C76" s="111">
        <v>9.3800000000000008</v>
      </c>
      <c r="D76" s="116"/>
      <c r="E76" s="113"/>
      <c r="F76" s="113">
        <v>0.6</v>
      </c>
      <c r="G76" s="113">
        <f t="shared" si="179"/>
        <v>5.6280000000000001</v>
      </c>
      <c r="H76" s="113">
        <v>1.8</v>
      </c>
      <c r="I76" s="115">
        <f t="shared" ref="I76" si="230">$C76*H76</f>
        <v>16.884</v>
      </c>
      <c r="J76" s="112">
        <v>6</v>
      </c>
      <c r="K76" s="113">
        <f t="shared" ref="K76:M76" si="231">$C76*J76</f>
        <v>56.28</v>
      </c>
      <c r="L76" s="113">
        <v>6</v>
      </c>
      <c r="M76" s="113">
        <f t="shared" si="231"/>
        <v>56.28</v>
      </c>
      <c r="N76" s="113">
        <v>6</v>
      </c>
      <c r="O76" s="113">
        <f t="shared" ref="O76" si="232">$C76*N76</f>
        <v>56.28</v>
      </c>
      <c r="P76" s="113">
        <v>6</v>
      </c>
      <c r="Q76" s="113">
        <f t="shared" ref="Q76" si="233">$C76*P76</f>
        <v>56.28</v>
      </c>
      <c r="R76" s="113">
        <v>6</v>
      </c>
      <c r="S76" s="113">
        <f t="shared" ref="S76" si="234">$C76*R76</f>
        <v>56.28</v>
      </c>
      <c r="T76" s="113">
        <v>9</v>
      </c>
      <c r="U76" s="113">
        <f t="shared" ref="U76:AI76" si="235">$C76*T76</f>
        <v>84.42</v>
      </c>
      <c r="V76" s="113">
        <v>9</v>
      </c>
      <c r="W76" s="113">
        <f t="shared" si="235"/>
        <v>84.42</v>
      </c>
      <c r="X76" s="113">
        <v>9</v>
      </c>
      <c r="Y76" s="113">
        <f t="shared" si="235"/>
        <v>84.42</v>
      </c>
      <c r="Z76" s="113">
        <v>9</v>
      </c>
      <c r="AA76" s="113">
        <f t="shared" si="235"/>
        <v>84.42</v>
      </c>
      <c r="AB76" s="113">
        <v>9</v>
      </c>
      <c r="AC76" s="113">
        <f t="shared" si="235"/>
        <v>84.42</v>
      </c>
      <c r="AD76" s="113">
        <v>9</v>
      </c>
      <c r="AE76" s="113">
        <f t="shared" si="235"/>
        <v>84.42</v>
      </c>
      <c r="AF76" s="113">
        <v>9</v>
      </c>
      <c r="AG76" s="113">
        <f t="shared" si="235"/>
        <v>84.42</v>
      </c>
      <c r="AH76" s="113">
        <v>9</v>
      </c>
      <c r="AI76" s="113">
        <f t="shared" si="235"/>
        <v>84.42</v>
      </c>
      <c r="AJ76" s="113">
        <v>9</v>
      </c>
      <c r="AK76" s="113">
        <f t="shared" ref="AK76" si="236">$C76*AJ76</f>
        <v>84.42</v>
      </c>
      <c r="AL76" s="113">
        <v>9</v>
      </c>
      <c r="AM76" s="113">
        <f t="shared" ref="AM76" si="237">$C76*AL76</f>
        <v>84.42</v>
      </c>
      <c r="AN76" s="113">
        <v>9</v>
      </c>
      <c r="AO76" s="113">
        <f t="shared" ref="AO76" si="238">$C76*AN76</f>
        <v>84.42</v>
      </c>
      <c r="AP76" s="113">
        <v>9</v>
      </c>
      <c r="AQ76" s="115">
        <f t="shared" ref="AQ76" si="239">$C76*AP76</f>
        <v>84.42</v>
      </c>
    </row>
    <row r="77" spans="1:43" ht="25.5" hidden="1" outlineLevel="1">
      <c r="A77" s="143" t="s">
        <v>70</v>
      </c>
      <c r="B77" s="110" t="s">
        <v>69</v>
      </c>
      <c r="C77" s="111">
        <v>4.59</v>
      </c>
      <c r="D77" s="116"/>
      <c r="E77" s="113"/>
      <c r="F77" s="113">
        <v>0.4</v>
      </c>
      <c r="G77" s="113">
        <f t="shared" si="179"/>
        <v>1.8360000000000001</v>
      </c>
      <c r="H77" s="113">
        <v>1.2</v>
      </c>
      <c r="I77" s="115">
        <f t="shared" ref="I77" si="240">$C77*H77</f>
        <v>5.508</v>
      </c>
      <c r="J77" s="112">
        <v>4</v>
      </c>
      <c r="K77" s="113">
        <f t="shared" ref="K77:M77" si="241">$C77*J77</f>
        <v>18.36</v>
      </c>
      <c r="L77" s="113">
        <v>4</v>
      </c>
      <c r="M77" s="113">
        <f t="shared" si="241"/>
        <v>18.36</v>
      </c>
      <c r="N77" s="113">
        <v>4</v>
      </c>
      <c r="O77" s="113">
        <f t="shared" ref="O77" si="242">$C77*N77</f>
        <v>18.36</v>
      </c>
      <c r="P77" s="113">
        <v>4</v>
      </c>
      <c r="Q77" s="113">
        <f t="shared" ref="Q77" si="243">$C77*P77</f>
        <v>18.36</v>
      </c>
      <c r="R77" s="113">
        <v>4</v>
      </c>
      <c r="S77" s="113">
        <f t="shared" ref="S77" si="244">$C77*R77</f>
        <v>18.36</v>
      </c>
      <c r="T77" s="113">
        <v>6</v>
      </c>
      <c r="U77" s="113">
        <f t="shared" ref="U77:AI77" si="245">$C77*T77</f>
        <v>27.54</v>
      </c>
      <c r="V77" s="113">
        <v>6</v>
      </c>
      <c r="W77" s="113">
        <f t="shared" si="245"/>
        <v>27.54</v>
      </c>
      <c r="X77" s="113">
        <v>6</v>
      </c>
      <c r="Y77" s="113">
        <f t="shared" si="245"/>
        <v>27.54</v>
      </c>
      <c r="Z77" s="113">
        <v>6</v>
      </c>
      <c r="AA77" s="113">
        <f t="shared" si="245"/>
        <v>27.54</v>
      </c>
      <c r="AB77" s="113">
        <v>6</v>
      </c>
      <c r="AC77" s="113">
        <f t="shared" si="245"/>
        <v>27.54</v>
      </c>
      <c r="AD77" s="113">
        <v>6</v>
      </c>
      <c r="AE77" s="113">
        <f t="shared" si="245"/>
        <v>27.54</v>
      </c>
      <c r="AF77" s="113">
        <v>6</v>
      </c>
      <c r="AG77" s="113">
        <f t="shared" si="245"/>
        <v>27.54</v>
      </c>
      <c r="AH77" s="113">
        <v>6</v>
      </c>
      <c r="AI77" s="113">
        <f t="shared" si="245"/>
        <v>27.54</v>
      </c>
      <c r="AJ77" s="113">
        <v>6</v>
      </c>
      <c r="AK77" s="113">
        <f t="shared" ref="AK77" si="246">$C77*AJ77</f>
        <v>27.54</v>
      </c>
      <c r="AL77" s="113">
        <v>6</v>
      </c>
      <c r="AM77" s="113">
        <f t="shared" ref="AM77" si="247">$C77*AL77</f>
        <v>27.54</v>
      </c>
      <c r="AN77" s="113">
        <v>6</v>
      </c>
      <c r="AO77" s="113">
        <f t="shared" ref="AO77" si="248">$C77*AN77</f>
        <v>27.54</v>
      </c>
      <c r="AP77" s="113">
        <v>6</v>
      </c>
      <c r="AQ77" s="115">
        <f t="shared" ref="AQ77" si="249">$C77*AP77</f>
        <v>27.54</v>
      </c>
    </row>
    <row r="78" spans="1:43" hidden="1" outlineLevel="1">
      <c r="A78" s="143" t="s">
        <v>71</v>
      </c>
      <c r="B78" s="110" t="s">
        <v>69</v>
      </c>
      <c r="C78" s="111">
        <v>3.71</v>
      </c>
      <c r="D78" s="116"/>
      <c r="E78" s="113"/>
      <c r="F78" s="113">
        <v>0.2</v>
      </c>
      <c r="G78" s="113">
        <f t="shared" si="179"/>
        <v>0.74199999999999999</v>
      </c>
      <c r="H78" s="113">
        <v>0.6</v>
      </c>
      <c r="I78" s="115">
        <f t="shared" ref="I78" si="250">$C78*H78</f>
        <v>2.226</v>
      </c>
      <c r="J78" s="112">
        <v>2</v>
      </c>
      <c r="K78" s="113">
        <f t="shared" ref="K78:M78" si="251">$C78*J78</f>
        <v>7.42</v>
      </c>
      <c r="L78" s="113">
        <v>2</v>
      </c>
      <c r="M78" s="113">
        <f t="shared" si="251"/>
        <v>7.42</v>
      </c>
      <c r="N78" s="113">
        <v>2</v>
      </c>
      <c r="O78" s="113">
        <f t="shared" ref="O78" si="252">$C78*N78</f>
        <v>7.42</v>
      </c>
      <c r="P78" s="113">
        <v>2</v>
      </c>
      <c r="Q78" s="113">
        <f t="shared" ref="Q78" si="253">$C78*P78</f>
        <v>7.42</v>
      </c>
      <c r="R78" s="113">
        <v>2</v>
      </c>
      <c r="S78" s="113">
        <f t="shared" ref="S78" si="254">$C78*R78</f>
        <v>7.42</v>
      </c>
      <c r="T78" s="113">
        <v>3</v>
      </c>
      <c r="U78" s="113">
        <f t="shared" ref="U78:AI78" si="255">$C78*T78</f>
        <v>11.129999999999999</v>
      </c>
      <c r="V78" s="113">
        <v>3</v>
      </c>
      <c r="W78" s="113">
        <f t="shared" si="255"/>
        <v>11.129999999999999</v>
      </c>
      <c r="X78" s="113">
        <v>3</v>
      </c>
      <c r="Y78" s="113">
        <f t="shared" si="255"/>
        <v>11.129999999999999</v>
      </c>
      <c r="Z78" s="113">
        <v>3</v>
      </c>
      <c r="AA78" s="113">
        <f t="shared" si="255"/>
        <v>11.129999999999999</v>
      </c>
      <c r="AB78" s="113">
        <v>3</v>
      </c>
      <c r="AC78" s="113">
        <f t="shared" si="255"/>
        <v>11.129999999999999</v>
      </c>
      <c r="AD78" s="113">
        <v>3</v>
      </c>
      <c r="AE78" s="113">
        <f t="shared" si="255"/>
        <v>11.129999999999999</v>
      </c>
      <c r="AF78" s="113">
        <v>3</v>
      </c>
      <c r="AG78" s="113">
        <f t="shared" si="255"/>
        <v>11.129999999999999</v>
      </c>
      <c r="AH78" s="113">
        <v>3</v>
      </c>
      <c r="AI78" s="113">
        <f t="shared" si="255"/>
        <v>11.129999999999999</v>
      </c>
      <c r="AJ78" s="113">
        <v>3</v>
      </c>
      <c r="AK78" s="113">
        <f t="shared" ref="AK78" si="256">$C78*AJ78</f>
        <v>11.129999999999999</v>
      </c>
      <c r="AL78" s="113">
        <v>3</v>
      </c>
      <c r="AM78" s="113">
        <f t="shared" ref="AM78" si="257">$C78*AL78</f>
        <v>11.129999999999999</v>
      </c>
      <c r="AN78" s="113">
        <v>3</v>
      </c>
      <c r="AO78" s="113">
        <f t="shared" ref="AO78" si="258">$C78*AN78</f>
        <v>11.129999999999999</v>
      </c>
      <c r="AP78" s="113">
        <v>3</v>
      </c>
      <c r="AQ78" s="115">
        <f t="shared" ref="AQ78" si="259">$C78*AP78</f>
        <v>11.129999999999999</v>
      </c>
    </row>
    <row r="79" spans="1:43" hidden="1" outlineLevel="1">
      <c r="A79" s="269" t="s">
        <v>72</v>
      </c>
      <c r="B79" s="270"/>
      <c r="C79" s="117"/>
      <c r="D79" s="118"/>
      <c r="E79" s="119"/>
      <c r="F79" s="120"/>
      <c r="G79" s="119"/>
      <c r="H79" s="120"/>
      <c r="I79" s="121"/>
      <c r="J79" s="118"/>
      <c r="K79" s="119"/>
      <c r="L79" s="120"/>
      <c r="M79" s="119"/>
      <c r="N79" s="120"/>
      <c r="O79" s="119"/>
      <c r="P79" s="120"/>
      <c r="Q79" s="119"/>
      <c r="R79" s="120"/>
      <c r="S79" s="119"/>
      <c r="T79" s="120"/>
      <c r="U79" s="119"/>
      <c r="V79" s="120"/>
      <c r="W79" s="119"/>
      <c r="X79" s="120"/>
      <c r="Y79" s="119"/>
      <c r="Z79" s="120"/>
      <c r="AA79" s="119"/>
      <c r="AB79" s="120"/>
      <c r="AC79" s="119"/>
      <c r="AD79" s="120"/>
      <c r="AE79" s="119"/>
      <c r="AF79" s="120"/>
      <c r="AG79" s="119"/>
      <c r="AH79" s="120"/>
      <c r="AI79" s="119"/>
      <c r="AJ79" s="120"/>
      <c r="AK79" s="119"/>
      <c r="AL79" s="120"/>
      <c r="AM79" s="119"/>
      <c r="AN79" s="120"/>
      <c r="AO79" s="119"/>
      <c r="AP79" s="120"/>
      <c r="AQ79" s="121"/>
    </row>
    <row r="80" spans="1:43" hidden="1" outlineLevel="1">
      <c r="A80" s="143" t="s">
        <v>73</v>
      </c>
      <c r="B80" s="110" t="s">
        <v>74</v>
      </c>
      <c r="C80" s="111">
        <v>15.95</v>
      </c>
      <c r="D80" s="112">
        <v>0.12</v>
      </c>
      <c r="E80" s="113">
        <f t="shared" si="179"/>
        <v>1.9139999999999999</v>
      </c>
      <c r="F80" s="113">
        <v>0.24</v>
      </c>
      <c r="G80" s="113">
        <f t="shared" si="179"/>
        <v>3.8279999999999998</v>
      </c>
      <c r="H80" s="113">
        <v>0.73</v>
      </c>
      <c r="I80" s="115">
        <f t="shared" ref="I80" si="260">$C80*H80</f>
        <v>11.6435</v>
      </c>
      <c r="J80" s="112">
        <v>2.14</v>
      </c>
      <c r="K80" s="113">
        <f t="shared" ref="K80:M80" si="261">$C80*J80</f>
        <v>34.133000000000003</v>
      </c>
      <c r="L80" s="113">
        <v>2.14</v>
      </c>
      <c r="M80" s="113">
        <f t="shared" si="261"/>
        <v>34.133000000000003</v>
      </c>
      <c r="N80" s="113">
        <v>2.14</v>
      </c>
      <c r="O80" s="113">
        <f t="shared" ref="O80" si="262">$C80*N80</f>
        <v>34.133000000000003</v>
      </c>
      <c r="P80" s="113">
        <v>2.14</v>
      </c>
      <c r="Q80" s="113">
        <f t="shared" ref="Q80" si="263">$C80*P80</f>
        <v>34.133000000000003</v>
      </c>
      <c r="R80" s="113">
        <v>2.14</v>
      </c>
      <c r="S80" s="113">
        <f t="shared" ref="S80" si="264">$C80*R80</f>
        <v>34.133000000000003</v>
      </c>
      <c r="T80" s="113">
        <v>2.94</v>
      </c>
      <c r="U80" s="113">
        <f t="shared" ref="U80:AI80" si="265">$C80*T80</f>
        <v>46.892999999999994</v>
      </c>
      <c r="V80" s="113">
        <v>2.94</v>
      </c>
      <c r="W80" s="113">
        <f t="shared" si="265"/>
        <v>46.892999999999994</v>
      </c>
      <c r="X80" s="113">
        <v>2.94</v>
      </c>
      <c r="Y80" s="113">
        <f t="shared" si="265"/>
        <v>46.892999999999994</v>
      </c>
      <c r="Z80" s="113">
        <v>2.94</v>
      </c>
      <c r="AA80" s="113">
        <f t="shared" si="265"/>
        <v>46.892999999999994</v>
      </c>
      <c r="AB80" s="113">
        <v>2.94</v>
      </c>
      <c r="AC80" s="113">
        <f t="shared" si="265"/>
        <v>46.892999999999994</v>
      </c>
      <c r="AD80" s="113">
        <v>2.94</v>
      </c>
      <c r="AE80" s="113">
        <f t="shared" si="265"/>
        <v>46.892999999999994</v>
      </c>
      <c r="AF80" s="113">
        <v>2.94</v>
      </c>
      <c r="AG80" s="113">
        <f t="shared" si="265"/>
        <v>46.892999999999994</v>
      </c>
      <c r="AH80" s="113">
        <v>2.94</v>
      </c>
      <c r="AI80" s="113">
        <f t="shared" si="265"/>
        <v>46.892999999999994</v>
      </c>
      <c r="AJ80" s="113">
        <v>2.94</v>
      </c>
      <c r="AK80" s="113">
        <f t="shared" ref="AK80" si="266">$C80*AJ80</f>
        <v>46.892999999999994</v>
      </c>
      <c r="AL80" s="113">
        <v>2.94</v>
      </c>
      <c r="AM80" s="113">
        <f t="shared" ref="AM80" si="267">$C80*AL80</f>
        <v>46.892999999999994</v>
      </c>
      <c r="AN80" s="113">
        <v>2.94</v>
      </c>
      <c r="AO80" s="113">
        <f t="shared" ref="AO80" si="268">$C80*AN80</f>
        <v>46.892999999999994</v>
      </c>
      <c r="AP80" s="113">
        <v>2.94</v>
      </c>
      <c r="AQ80" s="115">
        <f t="shared" ref="AQ80" si="269">$C80*AP80</f>
        <v>46.892999999999994</v>
      </c>
    </row>
    <row r="81" spans="1:43" hidden="1" outlineLevel="1">
      <c r="A81" s="143" t="s">
        <v>75</v>
      </c>
      <c r="B81" s="110" t="s">
        <v>74</v>
      </c>
      <c r="C81" s="111">
        <v>13.66</v>
      </c>
      <c r="D81" s="112">
        <v>0.51</v>
      </c>
      <c r="E81" s="113">
        <f t="shared" si="179"/>
        <v>6.9666000000000006</v>
      </c>
      <c r="F81" s="113">
        <v>1.02</v>
      </c>
      <c r="G81" s="113">
        <f t="shared" si="179"/>
        <v>13.933200000000001</v>
      </c>
      <c r="H81" s="113">
        <v>9.18</v>
      </c>
      <c r="I81" s="115">
        <f t="shared" ref="I81" si="270">$C81*H81</f>
        <v>125.39879999999999</v>
      </c>
      <c r="J81" s="112">
        <v>26.78</v>
      </c>
      <c r="K81" s="113">
        <f t="shared" ref="K81:M81" si="271">$C81*J81</f>
        <v>365.81479999999999</v>
      </c>
      <c r="L81" s="113">
        <v>26.78</v>
      </c>
      <c r="M81" s="113">
        <f t="shared" si="271"/>
        <v>365.81479999999999</v>
      </c>
      <c r="N81" s="113">
        <v>26.78</v>
      </c>
      <c r="O81" s="113">
        <f t="shared" ref="O81" si="272">$C81*N81</f>
        <v>365.81479999999999</v>
      </c>
      <c r="P81" s="113">
        <v>26.78</v>
      </c>
      <c r="Q81" s="113">
        <f t="shared" ref="Q81" si="273">$C81*P81</f>
        <v>365.81479999999999</v>
      </c>
      <c r="R81" s="113">
        <v>26.78</v>
      </c>
      <c r="S81" s="113">
        <f t="shared" ref="S81" si="274">$C81*R81</f>
        <v>365.81479999999999</v>
      </c>
      <c r="T81" s="113">
        <v>36.72</v>
      </c>
      <c r="U81" s="113">
        <f t="shared" ref="U81:AI81" si="275">$C81*T81</f>
        <v>501.59519999999998</v>
      </c>
      <c r="V81" s="113">
        <v>36.72</v>
      </c>
      <c r="W81" s="113">
        <f t="shared" si="275"/>
        <v>501.59519999999998</v>
      </c>
      <c r="X81" s="113">
        <v>36.72</v>
      </c>
      <c r="Y81" s="113">
        <f t="shared" si="275"/>
        <v>501.59519999999998</v>
      </c>
      <c r="Z81" s="113">
        <v>36.72</v>
      </c>
      <c r="AA81" s="113">
        <f t="shared" si="275"/>
        <v>501.59519999999998</v>
      </c>
      <c r="AB81" s="113">
        <v>36.72</v>
      </c>
      <c r="AC81" s="113">
        <f t="shared" si="275"/>
        <v>501.59519999999998</v>
      </c>
      <c r="AD81" s="113">
        <v>36.72</v>
      </c>
      <c r="AE81" s="113">
        <f t="shared" si="275"/>
        <v>501.59519999999998</v>
      </c>
      <c r="AF81" s="113">
        <v>36.72</v>
      </c>
      <c r="AG81" s="113">
        <f t="shared" si="275"/>
        <v>501.59519999999998</v>
      </c>
      <c r="AH81" s="113">
        <v>36.72</v>
      </c>
      <c r="AI81" s="113">
        <f t="shared" si="275"/>
        <v>501.59519999999998</v>
      </c>
      <c r="AJ81" s="113">
        <v>36.72</v>
      </c>
      <c r="AK81" s="113">
        <f t="shared" ref="AK81" si="276">$C81*AJ81</f>
        <v>501.59519999999998</v>
      </c>
      <c r="AL81" s="113">
        <v>36.72</v>
      </c>
      <c r="AM81" s="113">
        <f t="shared" ref="AM81" si="277">$C81*AL81</f>
        <v>501.59519999999998</v>
      </c>
      <c r="AN81" s="113">
        <v>36.72</v>
      </c>
      <c r="AO81" s="113">
        <f t="shared" ref="AO81" si="278">$C81*AN81</f>
        <v>501.59519999999998</v>
      </c>
      <c r="AP81" s="113">
        <v>36.72</v>
      </c>
      <c r="AQ81" s="115">
        <f t="shared" ref="AQ81" si="279">$C81*AP81</f>
        <v>501.59519999999998</v>
      </c>
    </row>
    <row r="82" spans="1:43" hidden="1" outlineLevel="1">
      <c r="A82" s="143" t="s">
        <v>76</v>
      </c>
      <c r="B82" s="110" t="s">
        <v>74</v>
      </c>
      <c r="C82" s="111">
        <v>27</v>
      </c>
      <c r="D82" s="112">
        <v>0.9</v>
      </c>
      <c r="E82" s="113">
        <f t="shared" si="179"/>
        <v>24.3</v>
      </c>
      <c r="F82" s="113">
        <v>1.79</v>
      </c>
      <c r="G82" s="113">
        <f t="shared" si="179"/>
        <v>48.33</v>
      </c>
      <c r="H82" s="113">
        <v>5.38</v>
      </c>
      <c r="I82" s="115">
        <f t="shared" ref="I82" si="280">$C82*H82</f>
        <v>145.26</v>
      </c>
      <c r="J82" s="112">
        <v>15.68</v>
      </c>
      <c r="K82" s="113">
        <f t="shared" ref="K82:M82" si="281">$C82*J82</f>
        <v>423.36</v>
      </c>
      <c r="L82" s="113">
        <v>15.68</v>
      </c>
      <c r="M82" s="113">
        <f t="shared" si="281"/>
        <v>423.36</v>
      </c>
      <c r="N82" s="113">
        <v>15.68</v>
      </c>
      <c r="O82" s="113">
        <f t="shared" ref="O82" si="282">$C82*N82</f>
        <v>423.36</v>
      </c>
      <c r="P82" s="113">
        <v>15.68</v>
      </c>
      <c r="Q82" s="113">
        <f t="shared" ref="Q82" si="283">$C82*P82</f>
        <v>423.36</v>
      </c>
      <c r="R82" s="113">
        <v>15.68</v>
      </c>
      <c r="S82" s="113">
        <f t="shared" ref="S82" si="284">$C82*R82</f>
        <v>423.36</v>
      </c>
      <c r="T82" s="113">
        <v>21.51</v>
      </c>
      <c r="U82" s="113">
        <f t="shared" ref="U82:AI82" si="285">$C82*T82</f>
        <v>580.7700000000001</v>
      </c>
      <c r="V82" s="113">
        <v>21.51</v>
      </c>
      <c r="W82" s="113">
        <f t="shared" si="285"/>
        <v>580.7700000000001</v>
      </c>
      <c r="X82" s="113">
        <v>21.51</v>
      </c>
      <c r="Y82" s="113">
        <f t="shared" si="285"/>
        <v>580.7700000000001</v>
      </c>
      <c r="Z82" s="113">
        <v>21.51</v>
      </c>
      <c r="AA82" s="113">
        <f t="shared" si="285"/>
        <v>580.7700000000001</v>
      </c>
      <c r="AB82" s="113">
        <v>21.51</v>
      </c>
      <c r="AC82" s="113">
        <f t="shared" si="285"/>
        <v>580.7700000000001</v>
      </c>
      <c r="AD82" s="113">
        <v>21.51</v>
      </c>
      <c r="AE82" s="113">
        <f t="shared" si="285"/>
        <v>580.7700000000001</v>
      </c>
      <c r="AF82" s="113">
        <v>21.51</v>
      </c>
      <c r="AG82" s="113">
        <f t="shared" si="285"/>
        <v>580.7700000000001</v>
      </c>
      <c r="AH82" s="113">
        <v>21.51</v>
      </c>
      <c r="AI82" s="113">
        <f t="shared" si="285"/>
        <v>580.7700000000001</v>
      </c>
      <c r="AJ82" s="113">
        <v>21.51</v>
      </c>
      <c r="AK82" s="113">
        <f t="shared" ref="AK82" si="286">$C82*AJ82</f>
        <v>580.7700000000001</v>
      </c>
      <c r="AL82" s="113">
        <v>21.51</v>
      </c>
      <c r="AM82" s="113">
        <f t="shared" ref="AM82" si="287">$C82*AL82</f>
        <v>580.7700000000001</v>
      </c>
      <c r="AN82" s="113">
        <v>21.51</v>
      </c>
      <c r="AO82" s="113">
        <f t="shared" ref="AO82" si="288">$C82*AN82</f>
        <v>580.7700000000001</v>
      </c>
      <c r="AP82" s="113">
        <v>21.51</v>
      </c>
      <c r="AQ82" s="115">
        <f t="shared" ref="AQ82" si="289">$C82*AP82</f>
        <v>580.7700000000001</v>
      </c>
    </row>
    <row r="83" spans="1:43" hidden="1" outlineLevel="1">
      <c r="A83" s="143" t="s">
        <v>77</v>
      </c>
      <c r="B83" s="110" t="s">
        <v>69</v>
      </c>
      <c r="C83" s="111">
        <v>42.43</v>
      </c>
      <c r="D83" s="116"/>
      <c r="E83" s="113">
        <f t="shared" si="179"/>
        <v>0</v>
      </c>
      <c r="F83" s="114"/>
      <c r="G83" s="113">
        <f t="shared" si="179"/>
        <v>0</v>
      </c>
      <c r="H83" s="113">
        <v>5.01</v>
      </c>
      <c r="I83" s="115">
        <f t="shared" ref="I83" si="290">$C83*H83</f>
        <v>212.57429999999999</v>
      </c>
      <c r="J83" s="112">
        <v>14.6</v>
      </c>
      <c r="K83" s="113">
        <f t="shared" ref="K83:M83" si="291">$C83*J83</f>
        <v>619.47799999999995</v>
      </c>
      <c r="L83" s="113">
        <v>14.6</v>
      </c>
      <c r="M83" s="113">
        <f t="shared" si="291"/>
        <v>619.47799999999995</v>
      </c>
      <c r="N83" s="113">
        <v>14.6</v>
      </c>
      <c r="O83" s="113">
        <f t="shared" ref="O83" si="292">$C83*N83</f>
        <v>619.47799999999995</v>
      </c>
      <c r="P83" s="113">
        <v>14.6</v>
      </c>
      <c r="Q83" s="113">
        <f t="shared" ref="Q83" si="293">$C83*P83</f>
        <v>619.47799999999995</v>
      </c>
      <c r="R83" s="113">
        <v>14.6</v>
      </c>
      <c r="S83" s="113">
        <f t="shared" ref="S83" si="294">$C83*R83</f>
        <v>619.47799999999995</v>
      </c>
      <c r="T83" s="113">
        <v>20.02</v>
      </c>
      <c r="U83" s="113">
        <f t="shared" ref="U83:AI83" si="295">$C83*T83</f>
        <v>849.44859999999994</v>
      </c>
      <c r="V83" s="113">
        <v>20.02</v>
      </c>
      <c r="W83" s="113">
        <f t="shared" si="295"/>
        <v>849.44859999999994</v>
      </c>
      <c r="X83" s="113">
        <v>20.02</v>
      </c>
      <c r="Y83" s="113">
        <f t="shared" si="295"/>
        <v>849.44859999999994</v>
      </c>
      <c r="Z83" s="113">
        <v>20.02</v>
      </c>
      <c r="AA83" s="113">
        <f t="shared" si="295"/>
        <v>849.44859999999994</v>
      </c>
      <c r="AB83" s="113">
        <v>20.02</v>
      </c>
      <c r="AC83" s="113">
        <f t="shared" si="295"/>
        <v>849.44859999999994</v>
      </c>
      <c r="AD83" s="113">
        <v>20.02</v>
      </c>
      <c r="AE83" s="113">
        <f t="shared" si="295"/>
        <v>849.44859999999994</v>
      </c>
      <c r="AF83" s="113">
        <v>20.02</v>
      </c>
      <c r="AG83" s="113">
        <f t="shared" si="295"/>
        <v>849.44859999999994</v>
      </c>
      <c r="AH83" s="113">
        <v>20.02</v>
      </c>
      <c r="AI83" s="113">
        <f t="shared" si="295"/>
        <v>849.44859999999994</v>
      </c>
      <c r="AJ83" s="113">
        <v>20.02</v>
      </c>
      <c r="AK83" s="113">
        <f t="shared" ref="AK83" si="296">$C83*AJ83</f>
        <v>849.44859999999994</v>
      </c>
      <c r="AL83" s="113">
        <v>20.02</v>
      </c>
      <c r="AM83" s="113">
        <f t="shared" ref="AM83" si="297">$C83*AL83</f>
        <v>849.44859999999994</v>
      </c>
      <c r="AN83" s="113">
        <v>20.02</v>
      </c>
      <c r="AO83" s="113">
        <f t="shared" ref="AO83" si="298">$C83*AN83</f>
        <v>849.44859999999994</v>
      </c>
      <c r="AP83" s="113">
        <v>20.02</v>
      </c>
      <c r="AQ83" s="115">
        <f t="shared" ref="AQ83" si="299">$C83*AP83</f>
        <v>849.44859999999994</v>
      </c>
    </row>
    <row r="84" spans="1:43" hidden="1" outlineLevel="1">
      <c r="A84" s="143" t="s">
        <v>78</v>
      </c>
      <c r="B84" s="110" t="s">
        <v>74</v>
      </c>
      <c r="C84" s="111">
        <v>72.88</v>
      </c>
      <c r="D84" s="112">
        <v>4.3099999999999996</v>
      </c>
      <c r="E84" s="113">
        <f t="shared" si="179"/>
        <v>314.11279999999994</v>
      </c>
      <c r="F84" s="113">
        <v>6.62</v>
      </c>
      <c r="G84" s="113">
        <f t="shared" si="179"/>
        <v>482.46559999999999</v>
      </c>
      <c r="H84" s="113">
        <v>13.85</v>
      </c>
      <c r="I84" s="115">
        <f t="shared" ref="I84" si="300">$C84*H84</f>
        <v>1009.3879999999999</v>
      </c>
      <c r="J84" s="112">
        <v>31.62</v>
      </c>
      <c r="K84" s="113">
        <f t="shared" ref="K84:M84" si="301">$C84*J84</f>
        <v>2304.4656</v>
      </c>
      <c r="L84" s="113">
        <v>31.62</v>
      </c>
      <c r="M84" s="113">
        <f t="shared" si="301"/>
        <v>2304.4656</v>
      </c>
      <c r="N84" s="113">
        <v>31.62</v>
      </c>
      <c r="O84" s="113">
        <f t="shared" ref="O84" si="302">$C84*N84</f>
        <v>2304.4656</v>
      </c>
      <c r="P84" s="113">
        <v>31.62</v>
      </c>
      <c r="Q84" s="113">
        <f t="shared" ref="Q84" si="303">$C84*P84</f>
        <v>2304.4656</v>
      </c>
      <c r="R84" s="113">
        <v>31.62</v>
      </c>
      <c r="S84" s="113">
        <f t="shared" ref="S84" si="304">$C84*R84</f>
        <v>2304.4656</v>
      </c>
      <c r="T84" s="113">
        <v>43.37</v>
      </c>
      <c r="U84" s="113">
        <f t="shared" ref="U84:AI84" si="305">$C84*T84</f>
        <v>3160.8055999999997</v>
      </c>
      <c r="V84" s="113">
        <v>43.37</v>
      </c>
      <c r="W84" s="113">
        <f t="shared" si="305"/>
        <v>3160.8055999999997</v>
      </c>
      <c r="X84" s="113">
        <v>43.37</v>
      </c>
      <c r="Y84" s="113">
        <f t="shared" si="305"/>
        <v>3160.8055999999997</v>
      </c>
      <c r="Z84" s="113">
        <v>43.37</v>
      </c>
      <c r="AA84" s="113">
        <f t="shared" si="305"/>
        <v>3160.8055999999997</v>
      </c>
      <c r="AB84" s="113">
        <v>43.37</v>
      </c>
      <c r="AC84" s="113">
        <f t="shared" si="305"/>
        <v>3160.8055999999997</v>
      </c>
      <c r="AD84" s="113">
        <v>43.37</v>
      </c>
      <c r="AE84" s="113">
        <f t="shared" si="305"/>
        <v>3160.8055999999997</v>
      </c>
      <c r="AF84" s="113">
        <v>43.37</v>
      </c>
      <c r="AG84" s="113">
        <f t="shared" si="305"/>
        <v>3160.8055999999997</v>
      </c>
      <c r="AH84" s="113">
        <v>43.37</v>
      </c>
      <c r="AI84" s="113">
        <f t="shared" si="305"/>
        <v>3160.8055999999997</v>
      </c>
      <c r="AJ84" s="113">
        <v>43.37</v>
      </c>
      <c r="AK84" s="113">
        <f t="shared" ref="AK84" si="306">$C84*AJ84</f>
        <v>3160.8055999999997</v>
      </c>
      <c r="AL84" s="113">
        <v>43.37</v>
      </c>
      <c r="AM84" s="113">
        <f t="shared" ref="AM84" si="307">$C84*AL84</f>
        <v>3160.8055999999997</v>
      </c>
      <c r="AN84" s="113">
        <v>43.37</v>
      </c>
      <c r="AO84" s="113">
        <f t="shared" ref="AO84" si="308">$C84*AN84</f>
        <v>3160.8055999999997</v>
      </c>
      <c r="AP84" s="113">
        <v>43.37</v>
      </c>
      <c r="AQ84" s="115">
        <f t="shared" ref="AQ84" si="309">$C84*AP84</f>
        <v>3160.8055999999997</v>
      </c>
    </row>
    <row r="85" spans="1:43" hidden="1" outlineLevel="1">
      <c r="A85" s="143" t="s">
        <v>79</v>
      </c>
      <c r="B85" s="110" t="s">
        <v>69</v>
      </c>
      <c r="C85" s="111">
        <v>14.4</v>
      </c>
      <c r="D85" s="112">
        <v>2</v>
      </c>
      <c r="E85" s="113">
        <f t="shared" si="179"/>
        <v>28.8</v>
      </c>
      <c r="F85" s="113">
        <v>1.5</v>
      </c>
      <c r="G85" s="113">
        <f t="shared" si="179"/>
        <v>21.6</v>
      </c>
      <c r="H85" s="113">
        <v>1</v>
      </c>
      <c r="I85" s="115">
        <f t="shared" ref="I85" si="310">$C85*H85</f>
        <v>14.4</v>
      </c>
      <c r="J85" s="112">
        <v>0.5</v>
      </c>
      <c r="K85" s="113">
        <f t="shared" ref="K85:M85" si="311">$C85*J85</f>
        <v>7.2</v>
      </c>
      <c r="L85" s="113">
        <v>0.5</v>
      </c>
      <c r="M85" s="113">
        <f t="shared" si="311"/>
        <v>7.2</v>
      </c>
      <c r="N85" s="113">
        <v>0.5</v>
      </c>
      <c r="O85" s="113">
        <f t="shared" ref="O85" si="312">$C85*N85</f>
        <v>7.2</v>
      </c>
      <c r="P85" s="113">
        <v>0.5</v>
      </c>
      <c r="Q85" s="113">
        <f t="shared" ref="Q85" si="313">$C85*P85</f>
        <v>7.2</v>
      </c>
      <c r="R85" s="113">
        <v>0.5</v>
      </c>
      <c r="S85" s="113">
        <f t="shared" ref="S85" si="314">$C85*R85</f>
        <v>7.2</v>
      </c>
      <c r="T85" s="113">
        <v>0.5</v>
      </c>
      <c r="U85" s="113">
        <f t="shared" ref="U85:AI85" si="315">$C85*T85</f>
        <v>7.2</v>
      </c>
      <c r="V85" s="113">
        <v>0.5</v>
      </c>
      <c r="W85" s="113">
        <f t="shared" si="315"/>
        <v>7.2</v>
      </c>
      <c r="X85" s="113">
        <v>0.5</v>
      </c>
      <c r="Y85" s="113">
        <f t="shared" si="315"/>
        <v>7.2</v>
      </c>
      <c r="Z85" s="113">
        <v>0.5</v>
      </c>
      <c r="AA85" s="113">
        <f t="shared" si="315"/>
        <v>7.2</v>
      </c>
      <c r="AB85" s="113">
        <v>0.5</v>
      </c>
      <c r="AC85" s="113">
        <f t="shared" si="315"/>
        <v>7.2</v>
      </c>
      <c r="AD85" s="113">
        <v>0.5</v>
      </c>
      <c r="AE85" s="113">
        <f t="shared" si="315"/>
        <v>7.2</v>
      </c>
      <c r="AF85" s="113">
        <v>0.5</v>
      </c>
      <c r="AG85" s="113">
        <f t="shared" si="315"/>
        <v>7.2</v>
      </c>
      <c r="AH85" s="113">
        <v>0.5</v>
      </c>
      <c r="AI85" s="113">
        <f t="shared" si="315"/>
        <v>7.2</v>
      </c>
      <c r="AJ85" s="113">
        <v>0.5</v>
      </c>
      <c r="AK85" s="113">
        <f t="shared" ref="AK85" si="316">$C85*AJ85</f>
        <v>7.2</v>
      </c>
      <c r="AL85" s="113">
        <v>0.5</v>
      </c>
      <c r="AM85" s="113">
        <f t="shared" ref="AM85" si="317">$C85*AL85</f>
        <v>7.2</v>
      </c>
      <c r="AN85" s="113">
        <v>0.5</v>
      </c>
      <c r="AO85" s="113">
        <f t="shared" ref="AO85" si="318">$C85*AN85</f>
        <v>7.2</v>
      </c>
      <c r="AP85" s="113">
        <v>0.5</v>
      </c>
      <c r="AQ85" s="115">
        <f t="shared" ref="AQ85" si="319">$C85*AP85</f>
        <v>7.2</v>
      </c>
    </row>
    <row r="86" spans="1:43" hidden="1" outlineLevel="1">
      <c r="A86" s="143" t="s">
        <v>80</v>
      </c>
      <c r="B86" s="110" t="s">
        <v>74</v>
      </c>
      <c r="C86" s="111">
        <v>10.5</v>
      </c>
      <c r="D86" s="116"/>
      <c r="E86" s="113"/>
      <c r="F86" s="114"/>
      <c r="G86" s="113"/>
      <c r="H86" s="114"/>
      <c r="I86" s="115"/>
      <c r="J86" s="112">
        <v>6.68</v>
      </c>
      <c r="K86" s="113">
        <f t="shared" ref="K86:M86" si="320">$C86*J86</f>
        <v>70.14</v>
      </c>
      <c r="L86" s="113">
        <v>6.68</v>
      </c>
      <c r="M86" s="113">
        <f t="shared" si="320"/>
        <v>70.14</v>
      </c>
      <c r="N86" s="113">
        <v>6.68</v>
      </c>
      <c r="O86" s="113">
        <f t="shared" ref="O86" si="321">$C86*N86</f>
        <v>70.14</v>
      </c>
      <c r="P86" s="113">
        <v>6.68</v>
      </c>
      <c r="Q86" s="113">
        <f t="shared" ref="Q86" si="322">$C86*P86</f>
        <v>70.14</v>
      </c>
      <c r="R86" s="113">
        <v>6.68</v>
      </c>
      <c r="S86" s="113">
        <f t="shared" ref="S86" si="323">$C86*R86</f>
        <v>70.14</v>
      </c>
      <c r="T86" s="113">
        <v>6.68</v>
      </c>
      <c r="U86" s="113">
        <f t="shared" ref="U86:AI86" si="324">$C86*T86</f>
        <v>70.14</v>
      </c>
      <c r="V86" s="113">
        <v>6.68</v>
      </c>
      <c r="W86" s="113">
        <f t="shared" si="324"/>
        <v>70.14</v>
      </c>
      <c r="X86" s="113">
        <v>6.68</v>
      </c>
      <c r="Y86" s="113">
        <f t="shared" si="324"/>
        <v>70.14</v>
      </c>
      <c r="Z86" s="113">
        <v>6.68</v>
      </c>
      <c r="AA86" s="113">
        <f t="shared" si="324"/>
        <v>70.14</v>
      </c>
      <c r="AB86" s="113">
        <v>6.68</v>
      </c>
      <c r="AC86" s="113">
        <f t="shared" si="324"/>
        <v>70.14</v>
      </c>
      <c r="AD86" s="113">
        <v>6.68</v>
      </c>
      <c r="AE86" s="113">
        <f t="shared" si="324"/>
        <v>70.14</v>
      </c>
      <c r="AF86" s="113">
        <v>6.68</v>
      </c>
      <c r="AG86" s="113">
        <f t="shared" si="324"/>
        <v>70.14</v>
      </c>
      <c r="AH86" s="113">
        <v>6.68</v>
      </c>
      <c r="AI86" s="113">
        <f t="shared" si="324"/>
        <v>70.14</v>
      </c>
      <c r="AJ86" s="113">
        <v>6.68</v>
      </c>
      <c r="AK86" s="113">
        <f t="shared" ref="AK86" si="325">$C86*AJ86</f>
        <v>70.14</v>
      </c>
      <c r="AL86" s="113">
        <v>6.68</v>
      </c>
      <c r="AM86" s="113">
        <f t="shared" ref="AM86" si="326">$C86*AL86</f>
        <v>70.14</v>
      </c>
      <c r="AN86" s="113">
        <v>6.68</v>
      </c>
      <c r="AO86" s="113">
        <f t="shared" ref="AO86" si="327">$C86*AN86</f>
        <v>70.14</v>
      </c>
      <c r="AP86" s="113">
        <v>6.68</v>
      </c>
      <c r="AQ86" s="115">
        <f t="shared" ref="AQ86" si="328">$C86*AP86</f>
        <v>70.14</v>
      </c>
    </row>
    <row r="87" spans="1:43" hidden="1" outlineLevel="1">
      <c r="A87" s="269" t="s">
        <v>81</v>
      </c>
      <c r="B87" s="270"/>
      <c r="C87" s="117"/>
      <c r="D87" s="118"/>
      <c r="E87" s="119"/>
      <c r="F87" s="120"/>
      <c r="G87" s="119"/>
      <c r="H87" s="120"/>
      <c r="I87" s="121"/>
      <c r="J87" s="118"/>
      <c r="K87" s="119"/>
      <c r="L87" s="120"/>
      <c r="M87" s="119"/>
      <c r="N87" s="120"/>
      <c r="O87" s="119"/>
      <c r="P87" s="120"/>
      <c r="Q87" s="119"/>
      <c r="R87" s="120"/>
      <c r="S87" s="119"/>
      <c r="T87" s="120"/>
      <c r="U87" s="119"/>
      <c r="V87" s="120"/>
      <c r="W87" s="119"/>
      <c r="X87" s="120"/>
      <c r="Y87" s="119"/>
      <c r="Z87" s="120"/>
      <c r="AA87" s="119"/>
      <c r="AB87" s="120"/>
      <c r="AC87" s="119"/>
      <c r="AD87" s="120"/>
      <c r="AE87" s="119"/>
      <c r="AF87" s="120"/>
      <c r="AG87" s="119"/>
      <c r="AH87" s="120"/>
      <c r="AI87" s="119"/>
      <c r="AJ87" s="120"/>
      <c r="AK87" s="119"/>
      <c r="AL87" s="120"/>
      <c r="AM87" s="119"/>
      <c r="AN87" s="120"/>
      <c r="AO87" s="119"/>
      <c r="AP87" s="120"/>
      <c r="AQ87" s="121"/>
    </row>
    <row r="88" spans="1:43" hidden="1" outlineLevel="1">
      <c r="A88" s="143" t="s">
        <v>82</v>
      </c>
      <c r="B88" s="110" t="s">
        <v>74</v>
      </c>
      <c r="C88" s="111">
        <v>13.96</v>
      </c>
      <c r="D88" s="116"/>
      <c r="E88" s="113"/>
      <c r="F88" s="113">
        <v>1.61</v>
      </c>
      <c r="G88" s="113">
        <f t="shared" si="179"/>
        <v>22.475600000000004</v>
      </c>
      <c r="H88" s="113">
        <v>2.21</v>
      </c>
      <c r="I88" s="115">
        <f t="shared" ref="I88" si="329">$C88*H88</f>
        <v>30.851600000000001</v>
      </c>
      <c r="J88" s="112">
        <v>3.23</v>
      </c>
      <c r="K88" s="113">
        <f t="shared" ref="K88:M88" si="330">$C88*J88</f>
        <v>45.090800000000002</v>
      </c>
      <c r="L88" s="113">
        <v>3.23</v>
      </c>
      <c r="M88" s="113">
        <f t="shared" si="330"/>
        <v>45.090800000000002</v>
      </c>
      <c r="N88" s="113">
        <v>3.23</v>
      </c>
      <c r="O88" s="113">
        <f t="shared" ref="O88" si="331">$C88*N88</f>
        <v>45.090800000000002</v>
      </c>
      <c r="P88" s="113">
        <v>3.23</v>
      </c>
      <c r="Q88" s="113">
        <f t="shared" ref="Q88" si="332">$C88*P88</f>
        <v>45.090800000000002</v>
      </c>
      <c r="R88" s="113">
        <v>3.23</v>
      </c>
      <c r="S88" s="113">
        <f t="shared" ref="S88" si="333">$C88*R88</f>
        <v>45.090800000000002</v>
      </c>
      <c r="T88" s="113">
        <v>3.68</v>
      </c>
      <c r="U88" s="113">
        <f t="shared" ref="U88:AI88" si="334">$C88*T88</f>
        <v>51.372800000000005</v>
      </c>
      <c r="V88" s="113">
        <v>3.68</v>
      </c>
      <c r="W88" s="113">
        <f t="shared" si="334"/>
        <v>51.372800000000005</v>
      </c>
      <c r="X88" s="113">
        <v>3.68</v>
      </c>
      <c r="Y88" s="113">
        <f t="shared" si="334"/>
        <v>51.372800000000005</v>
      </c>
      <c r="Z88" s="113">
        <v>3.68</v>
      </c>
      <c r="AA88" s="113">
        <f t="shared" si="334"/>
        <v>51.372800000000005</v>
      </c>
      <c r="AB88" s="113">
        <v>3.68</v>
      </c>
      <c r="AC88" s="113">
        <f t="shared" si="334"/>
        <v>51.372800000000005</v>
      </c>
      <c r="AD88" s="113">
        <v>3.68</v>
      </c>
      <c r="AE88" s="113">
        <f t="shared" si="334"/>
        <v>51.372800000000005</v>
      </c>
      <c r="AF88" s="113">
        <v>3.68</v>
      </c>
      <c r="AG88" s="113">
        <f t="shared" si="334"/>
        <v>51.372800000000005</v>
      </c>
      <c r="AH88" s="113">
        <v>3.68</v>
      </c>
      <c r="AI88" s="113">
        <f t="shared" si="334"/>
        <v>51.372800000000005</v>
      </c>
      <c r="AJ88" s="113">
        <v>3.68</v>
      </c>
      <c r="AK88" s="113">
        <f t="shared" ref="AK88" si="335">$C88*AJ88</f>
        <v>51.372800000000005</v>
      </c>
      <c r="AL88" s="113">
        <v>3.68</v>
      </c>
      <c r="AM88" s="113">
        <f t="shared" ref="AM88" si="336">$C88*AL88</f>
        <v>51.372800000000005</v>
      </c>
      <c r="AN88" s="113">
        <v>3.68</v>
      </c>
      <c r="AO88" s="113">
        <f t="shared" ref="AO88" si="337">$C88*AN88</f>
        <v>51.372800000000005</v>
      </c>
      <c r="AP88" s="113">
        <v>3.68</v>
      </c>
      <c r="AQ88" s="115">
        <f t="shared" ref="AQ88" si="338">$C88*AP88</f>
        <v>51.372800000000005</v>
      </c>
    </row>
    <row r="89" spans="1:43" hidden="1" outlineLevel="1">
      <c r="A89" s="269" t="s">
        <v>83</v>
      </c>
      <c r="B89" s="270"/>
      <c r="C89" s="117"/>
      <c r="D89" s="118"/>
      <c r="E89" s="119"/>
      <c r="F89" s="120"/>
      <c r="G89" s="119"/>
      <c r="H89" s="120"/>
      <c r="I89" s="121"/>
      <c r="J89" s="118"/>
      <c r="K89" s="119"/>
      <c r="L89" s="120"/>
      <c r="M89" s="119"/>
      <c r="N89" s="120"/>
      <c r="O89" s="119"/>
      <c r="P89" s="120"/>
      <c r="Q89" s="119"/>
      <c r="R89" s="120"/>
      <c r="S89" s="119"/>
      <c r="T89" s="120"/>
      <c r="U89" s="119"/>
      <c r="V89" s="120"/>
      <c r="W89" s="119"/>
      <c r="X89" s="120"/>
      <c r="Y89" s="119"/>
      <c r="Z89" s="120"/>
      <c r="AA89" s="119"/>
      <c r="AB89" s="120"/>
      <c r="AC89" s="119"/>
      <c r="AD89" s="120"/>
      <c r="AE89" s="119"/>
      <c r="AF89" s="120"/>
      <c r="AG89" s="119"/>
      <c r="AH89" s="120"/>
      <c r="AI89" s="119"/>
      <c r="AJ89" s="120"/>
      <c r="AK89" s="119"/>
      <c r="AL89" s="120"/>
      <c r="AM89" s="119"/>
      <c r="AN89" s="120"/>
      <c r="AO89" s="119"/>
      <c r="AP89" s="120"/>
      <c r="AQ89" s="121"/>
    </row>
    <row r="90" spans="1:43" hidden="1" outlineLevel="1">
      <c r="A90" s="143" t="s">
        <v>84</v>
      </c>
      <c r="B90" s="110" t="s">
        <v>85</v>
      </c>
      <c r="C90" s="111">
        <v>8.1</v>
      </c>
      <c r="D90" s="112">
        <v>714</v>
      </c>
      <c r="E90" s="113">
        <f>$C90*D90</f>
        <v>5783.4</v>
      </c>
      <c r="F90" s="114"/>
      <c r="G90" s="113"/>
      <c r="H90" s="114"/>
      <c r="I90" s="115"/>
      <c r="J90" s="116"/>
      <c r="K90" s="113"/>
      <c r="L90" s="114"/>
      <c r="M90" s="113"/>
      <c r="N90" s="114"/>
      <c r="O90" s="113"/>
      <c r="P90" s="114"/>
      <c r="Q90" s="113"/>
      <c r="R90" s="114"/>
      <c r="S90" s="113"/>
      <c r="T90" s="114"/>
      <c r="U90" s="113"/>
      <c r="V90" s="114"/>
      <c r="W90" s="113"/>
      <c r="X90" s="114"/>
      <c r="Y90" s="113"/>
      <c r="Z90" s="114"/>
      <c r="AA90" s="113"/>
      <c r="AB90" s="114"/>
      <c r="AC90" s="113"/>
      <c r="AD90" s="114"/>
      <c r="AE90" s="113"/>
      <c r="AF90" s="114"/>
      <c r="AG90" s="113"/>
      <c r="AH90" s="114"/>
      <c r="AI90" s="113"/>
      <c r="AJ90" s="114"/>
      <c r="AK90" s="113"/>
      <c r="AL90" s="114"/>
      <c r="AM90" s="113"/>
      <c r="AN90" s="114"/>
      <c r="AO90" s="113"/>
      <c r="AP90" s="114"/>
      <c r="AQ90" s="115"/>
    </row>
    <row r="91" spans="1:43" hidden="1" outlineLevel="1">
      <c r="A91" s="144" t="s">
        <v>86</v>
      </c>
      <c r="B91" s="136" t="s">
        <v>85</v>
      </c>
      <c r="C91" s="137">
        <v>4.5</v>
      </c>
      <c r="D91" s="138">
        <v>30</v>
      </c>
      <c r="E91" s="113">
        <f t="shared" si="179"/>
        <v>135</v>
      </c>
      <c r="F91" s="139"/>
      <c r="G91" s="113"/>
      <c r="H91" s="139"/>
      <c r="I91" s="115"/>
      <c r="J91" s="145"/>
      <c r="K91" s="113"/>
      <c r="L91" s="139"/>
      <c r="M91" s="113"/>
      <c r="N91" s="139"/>
      <c r="O91" s="113"/>
      <c r="P91" s="139"/>
      <c r="Q91" s="113"/>
      <c r="R91" s="139"/>
      <c r="S91" s="113"/>
      <c r="T91" s="139"/>
      <c r="U91" s="113"/>
      <c r="V91" s="139"/>
      <c r="W91" s="113"/>
      <c r="X91" s="139"/>
      <c r="Y91" s="113"/>
      <c r="Z91" s="139"/>
      <c r="AA91" s="113"/>
      <c r="AB91" s="139"/>
      <c r="AC91" s="113"/>
      <c r="AD91" s="139"/>
      <c r="AE91" s="113"/>
      <c r="AF91" s="139"/>
      <c r="AG91" s="113"/>
      <c r="AH91" s="139"/>
      <c r="AI91" s="113"/>
      <c r="AJ91" s="139"/>
      <c r="AK91" s="113"/>
      <c r="AL91" s="139"/>
      <c r="AM91" s="113"/>
      <c r="AN91" s="139"/>
      <c r="AO91" s="113"/>
      <c r="AP91" s="139"/>
      <c r="AQ91" s="115"/>
    </row>
    <row r="92" spans="1:43" s="103" customFormat="1" collapsed="1">
      <c r="A92" s="261" t="s">
        <v>87</v>
      </c>
      <c r="B92" s="262"/>
      <c r="C92" s="263"/>
      <c r="D92" s="122"/>
      <c r="E92" s="123">
        <f>SUM(E70:E91)</f>
        <v>7829.5583999999999</v>
      </c>
      <c r="F92" s="124"/>
      <c r="G92" s="123">
        <f>SUM(G70:G91)</f>
        <v>1345.4384</v>
      </c>
      <c r="H92" s="124"/>
      <c r="I92" s="125">
        <f>SUM(I70:I91)</f>
        <v>2813.0342000000001</v>
      </c>
      <c r="J92" s="122"/>
      <c r="K92" s="123">
        <f>SUM(K70:K91)</f>
        <v>5625.342200000001</v>
      </c>
      <c r="L92" s="124"/>
      <c r="M92" s="123">
        <f>SUM(M70:M91)</f>
        <v>5625.342200000001</v>
      </c>
      <c r="N92" s="124"/>
      <c r="O92" s="123">
        <f t="shared" ref="O92" si="339">SUM(O70:O91)</f>
        <v>5625.342200000001</v>
      </c>
      <c r="P92" s="124"/>
      <c r="Q92" s="123">
        <f t="shared" ref="Q92" si="340">SUM(Q70:Q91)</f>
        <v>5625.342200000001</v>
      </c>
      <c r="R92" s="124"/>
      <c r="S92" s="123">
        <f t="shared" ref="S92" si="341">SUM(S70:S91)</f>
        <v>5625.342200000001</v>
      </c>
      <c r="T92" s="124"/>
      <c r="U92" s="123">
        <f>SUM(U70:U91)</f>
        <v>7466.0151999999998</v>
      </c>
      <c r="V92" s="124"/>
      <c r="W92" s="123">
        <f t="shared" ref="W92" si="342">SUM(W70:W91)</f>
        <v>7466.0151999999998</v>
      </c>
      <c r="X92" s="124"/>
      <c r="Y92" s="123">
        <f t="shared" ref="Y92" si="343">SUM(Y70:Y91)</f>
        <v>7466.0151999999998</v>
      </c>
      <c r="Z92" s="124"/>
      <c r="AA92" s="123">
        <f t="shared" ref="AA92" si="344">SUM(AA70:AA91)</f>
        <v>7466.0151999999998</v>
      </c>
      <c r="AB92" s="124"/>
      <c r="AC92" s="123">
        <f t="shared" ref="AC92" si="345">SUM(AC70:AC91)</f>
        <v>7466.0151999999998</v>
      </c>
      <c r="AD92" s="124"/>
      <c r="AE92" s="123">
        <f t="shared" ref="AE92" si="346">SUM(AE70:AE91)</f>
        <v>7466.0151999999998</v>
      </c>
      <c r="AF92" s="124"/>
      <c r="AG92" s="123">
        <f t="shared" ref="AG92" si="347">SUM(AG70:AG91)</f>
        <v>7466.0151999999998</v>
      </c>
      <c r="AH92" s="124"/>
      <c r="AI92" s="123">
        <f t="shared" ref="AI92" si="348">SUM(AI70:AI91)</f>
        <v>7466.0151999999998</v>
      </c>
      <c r="AJ92" s="124"/>
      <c r="AK92" s="123">
        <f t="shared" ref="AK92" si="349">SUM(AK70:AK91)</f>
        <v>7466.0151999999998</v>
      </c>
      <c r="AL92" s="124"/>
      <c r="AM92" s="123">
        <f t="shared" ref="AM92" si="350">SUM(AM70:AM91)</f>
        <v>7466.0151999999998</v>
      </c>
      <c r="AN92" s="124"/>
      <c r="AO92" s="123">
        <f t="shared" ref="AO92" si="351">SUM(AO70:AO91)</f>
        <v>7466.0151999999998</v>
      </c>
      <c r="AP92" s="124"/>
      <c r="AQ92" s="125">
        <f t="shared" ref="AQ92" si="352">SUM(AQ70:AQ91)</f>
        <v>7466.0151999999998</v>
      </c>
    </row>
    <row r="93" spans="1:43" s="103" customFormat="1">
      <c r="A93" s="259" t="s">
        <v>254</v>
      </c>
      <c r="B93" s="260"/>
      <c r="C93" s="260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2"/>
    </row>
    <row r="94" spans="1:43" hidden="1" outlineLevel="1">
      <c r="A94" s="146" t="s">
        <v>88</v>
      </c>
      <c r="B94" s="147" t="s">
        <v>89</v>
      </c>
      <c r="C94" s="111">
        <v>94.35</v>
      </c>
      <c r="D94" s="112">
        <v>1</v>
      </c>
      <c r="E94" s="113">
        <f>$C94*D94</f>
        <v>94.35</v>
      </c>
      <c r="F94" s="113">
        <v>1</v>
      </c>
      <c r="G94" s="113">
        <f>$C94*F94</f>
        <v>94.35</v>
      </c>
      <c r="H94" s="113">
        <v>1</v>
      </c>
      <c r="I94" s="115">
        <f t="shared" ref="I94" si="353">$C94*H94</f>
        <v>94.35</v>
      </c>
      <c r="J94" s="112">
        <v>1</v>
      </c>
      <c r="K94" s="113">
        <f t="shared" ref="K94" si="354">$C94*J94</f>
        <v>94.35</v>
      </c>
      <c r="L94" s="113">
        <v>1</v>
      </c>
      <c r="M94" s="113">
        <f t="shared" ref="M94" si="355">$C94*L94</f>
        <v>94.35</v>
      </c>
      <c r="N94" s="113">
        <v>1</v>
      </c>
      <c r="O94" s="113">
        <f t="shared" ref="O94" si="356">$C94*N94</f>
        <v>94.35</v>
      </c>
      <c r="P94" s="113">
        <v>1</v>
      </c>
      <c r="Q94" s="113">
        <f t="shared" ref="Q94" si="357">$C94*P94</f>
        <v>94.35</v>
      </c>
      <c r="R94" s="113">
        <v>1</v>
      </c>
      <c r="S94" s="113">
        <f t="shared" ref="S94" si="358">$C94*R94</f>
        <v>94.35</v>
      </c>
      <c r="T94" s="113">
        <v>1</v>
      </c>
      <c r="U94" s="113">
        <f t="shared" ref="U94" si="359">$C94*T94</f>
        <v>94.35</v>
      </c>
      <c r="V94" s="113">
        <v>1</v>
      </c>
      <c r="W94" s="113">
        <f t="shared" ref="W94" si="360">$C94*V94</f>
        <v>94.35</v>
      </c>
      <c r="X94" s="113">
        <v>1</v>
      </c>
      <c r="Y94" s="113">
        <f t="shared" ref="Y94" si="361">$C94*X94</f>
        <v>94.35</v>
      </c>
      <c r="Z94" s="113">
        <v>1</v>
      </c>
      <c r="AA94" s="113">
        <f t="shared" ref="AA94" si="362">$C94*Z94</f>
        <v>94.35</v>
      </c>
      <c r="AB94" s="113">
        <v>1</v>
      </c>
      <c r="AC94" s="113">
        <f t="shared" ref="AC94" si="363">$C94*AB94</f>
        <v>94.35</v>
      </c>
      <c r="AD94" s="113">
        <v>1</v>
      </c>
      <c r="AE94" s="113">
        <f t="shared" ref="AE94" si="364">$C94*AD94</f>
        <v>94.35</v>
      </c>
      <c r="AF94" s="113">
        <v>1</v>
      </c>
      <c r="AG94" s="113">
        <f t="shared" ref="AG94" si="365">$C94*AF94</f>
        <v>94.35</v>
      </c>
      <c r="AH94" s="113">
        <v>1</v>
      </c>
      <c r="AI94" s="113">
        <f t="shared" ref="AI94" si="366">$C94*AH94</f>
        <v>94.35</v>
      </c>
      <c r="AJ94" s="113">
        <v>1</v>
      </c>
      <c r="AK94" s="113">
        <f t="shared" ref="AK94" si="367">$C94*AJ94</f>
        <v>94.35</v>
      </c>
      <c r="AL94" s="113">
        <v>1</v>
      </c>
      <c r="AM94" s="113">
        <f t="shared" ref="AM94" si="368">$C94*AL94</f>
        <v>94.35</v>
      </c>
      <c r="AN94" s="113">
        <v>1</v>
      </c>
      <c r="AO94" s="113">
        <f t="shared" ref="AO94" si="369">$C94*AN94</f>
        <v>94.35</v>
      </c>
      <c r="AP94" s="113">
        <v>1</v>
      </c>
      <c r="AQ94" s="115">
        <f t="shared" ref="AQ94" si="370">$C94*AP94</f>
        <v>94.35</v>
      </c>
    </row>
    <row r="95" spans="1:43" hidden="1" outlineLevel="1">
      <c r="A95" s="143" t="s">
        <v>90</v>
      </c>
      <c r="B95" s="148" t="s">
        <v>89</v>
      </c>
      <c r="C95" s="111">
        <v>266.01</v>
      </c>
      <c r="D95" s="112">
        <v>1</v>
      </c>
      <c r="E95" s="113">
        <f t="shared" ref="E95:G96" si="371">$C95*D95</f>
        <v>266.01</v>
      </c>
      <c r="F95" s="113">
        <v>1</v>
      </c>
      <c r="G95" s="113">
        <f t="shared" si="371"/>
        <v>266.01</v>
      </c>
      <c r="H95" s="113">
        <v>1</v>
      </c>
      <c r="I95" s="115">
        <f t="shared" ref="I95:I96" si="372">$C95*H95</f>
        <v>266.01</v>
      </c>
      <c r="J95" s="112">
        <v>1</v>
      </c>
      <c r="K95" s="113">
        <f t="shared" ref="K95:K96" si="373">$C95*J95</f>
        <v>266.01</v>
      </c>
      <c r="L95" s="113">
        <v>1</v>
      </c>
      <c r="M95" s="113">
        <f t="shared" ref="M95:M96" si="374">$C95*L95</f>
        <v>266.01</v>
      </c>
      <c r="N95" s="113">
        <v>1</v>
      </c>
      <c r="O95" s="113">
        <f t="shared" ref="O95:O96" si="375">$C95*N95</f>
        <v>266.01</v>
      </c>
      <c r="P95" s="113">
        <v>1</v>
      </c>
      <c r="Q95" s="113">
        <f t="shared" ref="Q95:Q96" si="376">$C95*P95</f>
        <v>266.01</v>
      </c>
      <c r="R95" s="113">
        <v>1</v>
      </c>
      <c r="S95" s="113">
        <f t="shared" ref="S95:S96" si="377">$C95*R95</f>
        <v>266.01</v>
      </c>
      <c r="T95" s="113">
        <v>1</v>
      </c>
      <c r="U95" s="113">
        <f t="shared" ref="U95:U96" si="378">$C95*T95</f>
        <v>266.01</v>
      </c>
      <c r="V95" s="113">
        <v>1</v>
      </c>
      <c r="W95" s="113">
        <f t="shared" ref="W95:W96" si="379">$C95*V95</f>
        <v>266.01</v>
      </c>
      <c r="X95" s="113">
        <v>1</v>
      </c>
      <c r="Y95" s="113">
        <f t="shared" ref="Y95:Y96" si="380">$C95*X95</f>
        <v>266.01</v>
      </c>
      <c r="Z95" s="113">
        <v>1</v>
      </c>
      <c r="AA95" s="113">
        <f t="shared" ref="AA95:AA96" si="381">$C95*Z95</f>
        <v>266.01</v>
      </c>
      <c r="AB95" s="113">
        <v>1</v>
      </c>
      <c r="AC95" s="113">
        <f t="shared" ref="AC95:AC96" si="382">$C95*AB95</f>
        <v>266.01</v>
      </c>
      <c r="AD95" s="113">
        <v>1</v>
      </c>
      <c r="AE95" s="113">
        <f t="shared" ref="AE95:AE96" si="383">$C95*AD95</f>
        <v>266.01</v>
      </c>
      <c r="AF95" s="113">
        <v>1</v>
      </c>
      <c r="AG95" s="113">
        <f t="shared" ref="AG95:AG96" si="384">$C95*AF95</f>
        <v>266.01</v>
      </c>
      <c r="AH95" s="113">
        <v>1</v>
      </c>
      <c r="AI95" s="113">
        <f t="shared" ref="AI95:AI96" si="385">$C95*AH95</f>
        <v>266.01</v>
      </c>
      <c r="AJ95" s="113">
        <v>1</v>
      </c>
      <c r="AK95" s="113">
        <f t="shared" ref="AK95:AK96" si="386">$C95*AJ95</f>
        <v>266.01</v>
      </c>
      <c r="AL95" s="113">
        <v>1</v>
      </c>
      <c r="AM95" s="113">
        <f t="shared" ref="AM95:AM96" si="387">$C95*AL95</f>
        <v>266.01</v>
      </c>
      <c r="AN95" s="113">
        <v>1</v>
      </c>
      <c r="AO95" s="113">
        <f t="shared" ref="AO95:AO96" si="388">$C95*AN95</f>
        <v>266.01</v>
      </c>
      <c r="AP95" s="113">
        <v>1</v>
      </c>
      <c r="AQ95" s="115">
        <f t="shared" ref="AQ95:AQ96" si="389">$C95*AP95</f>
        <v>266.01</v>
      </c>
    </row>
    <row r="96" spans="1:43" hidden="1" outlineLevel="1">
      <c r="A96" s="143" t="s">
        <v>146</v>
      </c>
      <c r="B96" s="148" t="s">
        <v>147</v>
      </c>
      <c r="C96" s="111">
        <v>27</v>
      </c>
      <c r="D96" s="112">
        <v>1</v>
      </c>
      <c r="E96" s="113">
        <f t="shared" si="371"/>
        <v>27</v>
      </c>
      <c r="F96" s="113">
        <v>1</v>
      </c>
      <c r="G96" s="113">
        <f t="shared" si="371"/>
        <v>27</v>
      </c>
      <c r="H96" s="113">
        <v>1</v>
      </c>
      <c r="I96" s="115">
        <f t="shared" si="372"/>
        <v>27</v>
      </c>
      <c r="J96" s="112">
        <v>1</v>
      </c>
      <c r="K96" s="113">
        <f t="shared" si="373"/>
        <v>27</v>
      </c>
      <c r="L96" s="113">
        <v>1</v>
      </c>
      <c r="M96" s="113">
        <f t="shared" si="374"/>
        <v>27</v>
      </c>
      <c r="N96" s="113">
        <v>1</v>
      </c>
      <c r="O96" s="113">
        <f t="shared" si="375"/>
        <v>27</v>
      </c>
      <c r="P96" s="113">
        <v>1</v>
      </c>
      <c r="Q96" s="113">
        <f t="shared" si="376"/>
        <v>27</v>
      </c>
      <c r="R96" s="113">
        <v>1</v>
      </c>
      <c r="S96" s="113">
        <f t="shared" si="377"/>
        <v>27</v>
      </c>
      <c r="T96" s="113">
        <v>1</v>
      </c>
      <c r="U96" s="113">
        <f t="shared" si="378"/>
        <v>27</v>
      </c>
      <c r="V96" s="113">
        <v>1</v>
      </c>
      <c r="W96" s="113">
        <f t="shared" si="379"/>
        <v>27</v>
      </c>
      <c r="X96" s="113">
        <v>1</v>
      </c>
      <c r="Y96" s="113">
        <f t="shared" si="380"/>
        <v>27</v>
      </c>
      <c r="Z96" s="113">
        <v>1</v>
      </c>
      <c r="AA96" s="113">
        <f t="shared" si="381"/>
        <v>27</v>
      </c>
      <c r="AB96" s="113">
        <v>1</v>
      </c>
      <c r="AC96" s="113">
        <f t="shared" si="382"/>
        <v>27</v>
      </c>
      <c r="AD96" s="113">
        <v>1</v>
      </c>
      <c r="AE96" s="113">
        <f t="shared" si="383"/>
        <v>27</v>
      </c>
      <c r="AF96" s="113">
        <v>1</v>
      </c>
      <c r="AG96" s="113">
        <f t="shared" si="384"/>
        <v>27</v>
      </c>
      <c r="AH96" s="113">
        <v>1</v>
      </c>
      <c r="AI96" s="113">
        <f t="shared" si="385"/>
        <v>27</v>
      </c>
      <c r="AJ96" s="113">
        <v>1</v>
      </c>
      <c r="AK96" s="113">
        <f t="shared" si="386"/>
        <v>27</v>
      </c>
      <c r="AL96" s="113">
        <v>1</v>
      </c>
      <c r="AM96" s="113">
        <f t="shared" si="387"/>
        <v>27</v>
      </c>
      <c r="AN96" s="113">
        <v>1</v>
      </c>
      <c r="AO96" s="113">
        <f t="shared" si="388"/>
        <v>27</v>
      </c>
      <c r="AP96" s="113">
        <v>1</v>
      </c>
      <c r="AQ96" s="115">
        <f t="shared" si="389"/>
        <v>27</v>
      </c>
    </row>
    <row r="97" spans="1:43" hidden="1" outlineLevel="1">
      <c r="A97" s="143" t="s">
        <v>91</v>
      </c>
      <c r="B97" s="148" t="s">
        <v>89</v>
      </c>
      <c r="C97" s="111">
        <v>133.01</v>
      </c>
      <c r="D97" s="112">
        <v>1</v>
      </c>
      <c r="E97" s="113">
        <f t="shared" ref="E97:G97" si="390">$C97*D97</f>
        <v>133.01</v>
      </c>
      <c r="F97" s="113">
        <v>1</v>
      </c>
      <c r="G97" s="113">
        <f t="shared" si="390"/>
        <v>133.01</v>
      </c>
      <c r="H97" s="113">
        <v>1</v>
      </c>
      <c r="I97" s="115">
        <f t="shared" ref="I97" si="391">$C97*H97</f>
        <v>133.01</v>
      </c>
      <c r="J97" s="112">
        <v>1</v>
      </c>
      <c r="K97" s="113">
        <f t="shared" ref="K97" si="392">$C97*J97</f>
        <v>133.01</v>
      </c>
      <c r="L97" s="113">
        <v>1</v>
      </c>
      <c r="M97" s="113">
        <f t="shared" ref="M97" si="393">$C97*L97</f>
        <v>133.01</v>
      </c>
      <c r="N97" s="113">
        <v>1</v>
      </c>
      <c r="O97" s="113">
        <f t="shared" ref="O97" si="394">$C97*N97</f>
        <v>133.01</v>
      </c>
      <c r="P97" s="113">
        <v>1</v>
      </c>
      <c r="Q97" s="113">
        <f t="shared" ref="Q97" si="395">$C97*P97</f>
        <v>133.01</v>
      </c>
      <c r="R97" s="113">
        <v>1</v>
      </c>
      <c r="S97" s="113">
        <f t="shared" ref="S97" si="396">$C97*R97</f>
        <v>133.01</v>
      </c>
      <c r="T97" s="113">
        <v>1</v>
      </c>
      <c r="U97" s="113">
        <f t="shared" ref="U97" si="397">$C97*T97</f>
        <v>133.01</v>
      </c>
      <c r="V97" s="113">
        <v>1</v>
      </c>
      <c r="W97" s="113">
        <f t="shared" ref="W97" si="398">$C97*V97</f>
        <v>133.01</v>
      </c>
      <c r="X97" s="113">
        <v>1</v>
      </c>
      <c r="Y97" s="113">
        <f t="shared" ref="Y97" si="399">$C97*X97</f>
        <v>133.01</v>
      </c>
      <c r="Z97" s="113">
        <v>1</v>
      </c>
      <c r="AA97" s="113">
        <f t="shared" ref="AA97" si="400">$C97*Z97</f>
        <v>133.01</v>
      </c>
      <c r="AB97" s="113">
        <v>1</v>
      </c>
      <c r="AC97" s="113">
        <f t="shared" ref="AC97" si="401">$C97*AB97</f>
        <v>133.01</v>
      </c>
      <c r="AD97" s="113">
        <v>1</v>
      </c>
      <c r="AE97" s="113">
        <f t="shared" ref="AE97" si="402">$C97*AD97</f>
        <v>133.01</v>
      </c>
      <c r="AF97" s="113">
        <v>1</v>
      </c>
      <c r="AG97" s="113">
        <f t="shared" ref="AG97" si="403">$C97*AF97</f>
        <v>133.01</v>
      </c>
      <c r="AH97" s="113">
        <v>1</v>
      </c>
      <c r="AI97" s="113">
        <f t="shared" ref="AI97" si="404">$C97*AH97</f>
        <v>133.01</v>
      </c>
      <c r="AJ97" s="113">
        <v>1</v>
      </c>
      <c r="AK97" s="113">
        <f t="shared" ref="AK97" si="405">$C97*AJ97</f>
        <v>133.01</v>
      </c>
      <c r="AL97" s="113">
        <v>1</v>
      </c>
      <c r="AM97" s="113">
        <f t="shared" ref="AM97" si="406">$C97*AL97</f>
        <v>133.01</v>
      </c>
      <c r="AN97" s="113">
        <v>1</v>
      </c>
      <c r="AO97" s="113">
        <f t="shared" ref="AO97" si="407">$C97*AN97</f>
        <v>133.01</v>
      </c>
      <c r="AP97" s="113">
        <v>1</v>
      </c>
      <c r="AQ97" s="115">
        <f t="shared" ref="AQ97" si="408">$C97*AP97</f>
        <v>133.01</v>
      </c>
    </row>
    <row r="98" spans="1:43" hidden="1" outlineLevel="1">
      <c r="A98" s="143" t="s">
        <v>92</v>
      </c>
      <c r="B98" s="148" t="s">
        <v>89</v>
      </c>
      <c r="C98" s="111">
        <v>665.03</v>
      </c>
      <c r="D98" s="112">
        <v>1</v>
      </c>
      <c r="E98" s="113">
        <f t="shared" ref="E98:G98" si="409">$C98*D98</f>
        <v>665.03</v>
      </c>
      <c r="F98" s="113">
        <v>1</v>
      </c>
      <c r="G98" s="113">
        <f t="shared" si="409"/>
        <v>665.03</v>
      </c>
      <c r="H98" s="113">
        <v>1</v>
      </c>
      <c r="I98" s="115">
        <f t="shared" ref="I98" si="410">$C98*H98</f>
        <v>665.03</v>
      </c>
      <c r="J98" s="112">
        <v>1</v>
      </c>
      <c r="K98" s="113">
        <f t="shared" ref="K98" si="411">$C98*J98</f>
        <v>665.03</v>
      </c>
      <c r="L98" s="113">
        <v>1</v>
      </c>
      <c r="M98" s="113">
        <f t="shared" ref="M98" si="412">$C98*L98</f>
        <v>665.03</v>
      </c>
      <c r="N98" s="113">
        <v>1</v>
      </c>
      <c r="O98" s="113">
        <f t="shared" ref="O98" si="413">$C98*N98</f>
        <v>665.03</v>
      </c>
      <c r="P98" s="113">
        <v>1</v>
      </c>
      <c r="Q98" s="113">
        <f t="shared" ref="Q98" si="414">$C98*P98</f>
        <v>665.03</v>
      </c>
      <c r="R98" s="113">
        <v>1</v>
      </c>
      <c r="S98" s="113">
        <f t="shared" ref="S98" si="415">$C98*R98</f>
        <v>665.03</v>
      </c>
      <c r="T98" s="113">
        <v>1</v>
      </c>
      <c r="U98" s="113">
        <f t="shared" ref="U98" si="416">$C98*T98</f>
        <v>665.03</v>
      </c>
      <c r="V98" s="113">
        <v>1</v>
      </c>
      <c r="W98" s="113">
        <f t="shared" ref="W98" si="417">$C98*V98</f>
        <v>665.03</v>
      </c>
      <c r="X98" s="113">
        <v>1</v>
      </c>
      <c r="Y98" s="113">
        <f t="shared" ref="Y98" si="418">$C98*X98</f>
        <v>665.03</v>
      </c>
      <c r="Z98" s="113">
        <v>1</v>
      </c>
      <c r="AA98" s="113">
        <f t="shared" ref="AA98" si="419">$C98*Z98</f>
        <v>665.03</v>
      </c>
      <c r="AB98" s="113">
        <v>1</v>
      </c>
      <c r="AC98" s="113">
        <f t="shared" ref="AC98" si="420">$C98*AB98</f>
        <v>665.03</v>
      </c>
      <c r="AD98" s="113">
        <v>1</v>
      </c>
      <c r="AE98" s="113">
        <f t="shared" ref="AE98" si="421">$C98*AD98</f>
        <v>665.03</v>
      </c>
      <c r="AF98" s="113">
        <v>1</v>
      </c>
      <c r="AG98" s="113">
        <f t="shared" ref="AG98" si="422">$C98*AF98</f>
        <v>665.03</v>
      </c>
      <c r="AH98" s="113">
        <v>1</v>
      </c>
      <c r="AI98" s="113">
        <f t="shared" ref="AI98" si="423">$C98*AH98</f>
        <v>665.03</v>
      </c>
      <c r="AJ98" s="113">
        <v>1</v>
      </c>
      <c r="AK98" s="113">
        <f t="shared" ref="AK98" si="424">$C98*AJ98</f>
        <v>665.03</v>
      </c>
      <c r="AL98" s="113">
        <v>1</v>
      </c>
      <c r="AM98" s="113">
        <f t="shared" ref="AM98" si="425">$C98*AL98</f>
        <v>665.03</v>
      </c>
      <c r="AN98" s="113">
        <v>1</v>
      </c>
      <c r="AO98" s="113">
        <f t="shared" ref="AO98" si="426">$C98*AN98</f>
        <v>665.03</v>
      </c>
      <c r="AP98" s="113">
        <v>1</v>
      </c>
      <c r="AQ98" s="115">
        <f t="shared" ref="AQ98" si="427">$C98*AP98</f>
        <v>665.03</v>
      </c>
    </row>
    <row r="99" spans="1:43" hidden="1" outlineLevel="1">
      <c r="A99" s="143" t="s">
        <v>93</v>
      </c>
      <c r="B99" s="148" t="s">
        <v>89</v>
      </c>
      <c r="C99" s="111">
        <v>266.01</v>
      </c>
      <c r="D99" s="112">
        <v>1</v>
      </c>
      <c r="E99" s="113">
        <f t="shared" ref="E99:G99" si="428">$C99*D99</f>
        <v>266.01</v>
      </c>
      <c r="F99" s="113">
        <v>1</v>
      </c>
      <c r="G99" s="113">
        <f t="shared" si="428"/>
        <v>266.01</v>
      </c>
      <c r="H99" s="113">
        <v>1</v>
      </c>
      <c r="I99" s="115">
        <f t="shared" ref="I99" si="429">$C99*H99</f>
        <v>266.01</v>
      </c>
      <c r="J99" s="112">
        <v>1</v>
      </c>
      <c r="K99" s="113">
        <f t="shared" ref="K99" si="430">$C99*J99</f>
        <v>266.01</v>
      </c>
      <c r="L99" s="113">
        <v>1</v>
      </c>
      <c r="M99" s="113">
        <f t="shared" ref="M99" si="431">$C99*L99</f>
        <v>266.01</v>
      </c>
      <c r="N99" s="113">
        <v>1</v>
      </c>
      <c r="O99" s="113">
        <f t="shared" ref="O99" si="432">$C99*N99</f>
        <v>266.01</v>
      </c>
      <c r="P99" s="113">
        <v>1</v>
      </c>
      <c r="Q99" s="113">
        <f t="shared" ref="Q99" si="433">$C99*P99</f>
        <v>266.01</v>
      </c>
      <c r="R99" s="113">
        <v>1</v>
      </c>
      <c r="S99" s="113">
        <f t="shared" ref="S99" si="434">$C99*R99</f>
        <v>266.01</v>
      </c>
      <c r="T99" s="113">
        <v>1</v>
      </c>
      <c r="U99" s="113">
        <f t="shared" ref="U99" si="435">$C99*T99</f>
        <v>266.01</v>
      </c>
      <c r="V99" s="113">
        <v>1</v>
      </c>
      <c r="W99" s="113">
        <f t="shared" ref="W99" si="436">$C99*V99</f>
        <v>266.01</v>
      </c>
      <c r="X99" s="113">
        <v>1</v>
      </c>
      <c r="Y99" s="113">
        <f t="shared" ref="Y99" si="437">$C99*X99</f>
        <v>266.01</v>
      </c>
      <c r="Z99" s="113">
        <v>1</v>
      </c>
      <c r="AA99" s="113">
        <f t="shared" ref="AA99" si="438">$C99*Z99</f>
        <v>266.01</v>
      </c>
      <c r="AB99" s="113">
        <v>1</v>
      </c>
      <c r="AC99" s="113">
        <f t="shared" ref="AC99" si="439">$C99*AB99</f>
        <v>266.01</v>
      </c>
      <c r="AD99" s="113">
        <v>1</v>
      </c>
      <c r="AE99" s="113">
        <f t="shared" ref="AE99" si="440">$C99*AD99</f>
        <v>266.01</v>
      </c>
      <c r="AF99" s="113">
        <v>1</v>
      </c>
      <c r="AG99" s="113">
        <f t="shared" ref="AG99" si="441">$C99*AF99</f>
        <v>266.01</v>
      </c>
      <c r="AH99" s="113">
        <v>1</v>
      </c>
      <c r="AI99" s="113">
        <f t="shared" ref="AI99" si="442">$C99*AH99</f>
        <v>266.01</v>
      </c>
      <c r="AJ99" s="113">
        <v>1</v>
      </c>
      <c r="AK99" s="113">
        <f t="shared" ref="AK99" si="443">$C99*AJ99</f>
        <v>266.01</v>
      </c>
      <c r="AL99" s="113">
        <v>1</v>
      </c>
      <c r="AM99" s="113">
        <f t="shared" ref="AM99" si="444">$C99*AL99</f>
        <v>266.01</v>
      </c>
      <c r="AN99" s="113">
        <v>1</v>
      </c>
      <c r="AO99" s="113">
        <f t="shared" ref="AO99" si="445">$C99*AN99</f>
        <v>266.01</v>
      </c>
      <c r="AP99" s="113">
        <v>1</v>
      </c>
      <c r="AQ99" s="115">
        <f t="shared" ref="AQ99" si="446">$C99*AP99</f>
        <v>266.01</v>
      </c>
    </row>
    <row r="100" spans="1:43" ht="25.5" hidden="1" outlineLevel="1">
      <c r="A100" s="143" t="s">
        <v>94</v>
      </c>
      <c r="B100" s="148" t="s">
        <v>89</v>
      </c>
      <c r="C100" s="111">
        <v>27.15</v>
      </c>
      <c r="D100" s="112">
        <v>1</v>
      </c>
      <c r="E100" s="113">
        <f t="shared" ref="E100:G100" si="447">$C100*D100</f>
        <v>27.15</v>
      </c>
      <c r="F100" s="113">
        <v>1</v>
      </c>
      <c r="G100" s="113">
        <f t="shared" si="447"/>
        <v>27.15</v>
      </c>
      <c r="H100" s="113">
        <v>1</v>
      </c>
      <c r="I100" s="115">
        <f t="shared" ref="I100" si="448">$C100*H100</f>
        <v>27.15</v>
      </c>
      <c r="J100" s="112">
        <v>1</v>
      </c>
      <c r="K100" s="113">
        <f t="shared" ref="K100" si="449">$C100*J100</f>
        <v>27.15</v>
      </c>
      <c r="L100" s="113">
        <v>1</v>
      </c>
      <c r="M100" s="113">
        <f t="shared" ref="M100" si="450">$C100*L100</f>
        <v>27.15</v>
      </c>
      <c r="N100" s="113">
        <v>1</v>
      </c>
      <c r="O100" s="113">
        <f t="shared" ref="O100" si="451">$C100*N100</f>
        <v>27.15</v>
      </c>
      <c r="P100" s="113">
        <v>1</v>
      </c>
      <c r="Q100" s="113">
        <f t="shared" ref="Q100" si="452">$C100*P100</f>
        <v>27.15</v>
      </c>
      <c r="R100" s="113">
        <v>1</v>
      </c>
      <c r="S100" s="113">
        <f t="shared" ref="S100" si="453">$C100*R100</f>
        <v>27.15</v>
      </c>
      <c r="T100" s="113">
        <v>1</v>
      </c>
      <c r="U100" s="113">
        <f t="shared" ref="U100" si="454">$C100*T100</f>
        <v>27.15</v>
      </c>
      <c r="V100" s="113">
        <v>1</v>
      </c>
      <c r="W100" s="113">
        <f t="shared" ref="W100" si="455">$C100*V100</f>
        <v>27.15</v>
      </c>
      <c r="X100" s="113">
        <v>1</v>
      </c>
      <c r="Y100" s="113">
        <f t="shared" ref="Y100" si="456">$C100*X100</f>
        <v>27.15</v>
      </c>
      <c r="Z100" s="113">
        <v>1</v>
      </c>
      <c r="AA100" s="113">
        <f t="shared" ref="AA100" si="457">$C100*Z100</f>
        <v>27.15</v>
      </c>
      <c r="AB100" s="113">
        <v>1</v>
      </c>
      <c r="AC100" s="113">
        <f t="shared" ref="AC100" si="458">$C100*AB100</f>
        <v>27.15</v>
      </c>
      <c r="AD100" s="113">
        <v>1</v>
      </c>
      <c r="AE100" s="113">
        <f t="shared" ref="AE100" si="459">$C100*AD100</f>
        <v>27.15</v>
      </c>
      <c r="AF100" s="113">
        <v>1</v>
      </c>
      <c r="AG100" s="113">
        <f t="shared" ref="AG100" si="460">$C100*AF100</f>
        <v>27.15</v>
      </c>
      <c r="AH100" s="113">
        <v>1</v>
      </c>
      <c r="AI100" s="113">
        <f t="shared" ref="AI100" si="461">$C100*AH100</f>
        <v>27.15</v>
      </c>
      <c r="AJ100" s="113">
        <v>1</v>
      </c>
      <c r="AK100" s="113">
        <f t="shared" ref="AK100" si="462">$C100*AJ100</f>
        <v>27.15</v>
      </c>
      <c r="AL100" s="113">
        <v>1</v>
      </c>
      <c r="AM100" s="113">
        <f t="shared" ref="AM100" si="463">$C100*AL100</f>
        <v>27.15</v>
      </c>
      <c r="AN100" s="113">
        <v>1</v>
      </c>
      <c r="AO100" s="113">
        <f t="shared" ref="AO100" si="464">$C100*AN100</f>
        <v>27.15</v>
      </c>
      <c r="AP100" s="113">
        <v>1</v>
      </c>
      <c r="AQ100" s="115">
        <f t="shared" ref="AQ100" si="465">$C100*AP100</f>
        <v>27.15</v>
      </c>
    </row>
    <row r="101" spans="1:43" hidden="1" outlineLevel="1">
      <c r="A101" s="143" t="s">
        <v>95</v>
      </c>
      <c r="B101" s="148" t="s">
        <v>96</v>
      </c>
      <c r="C101" s="149">
        <v>1.7999999999999999E-2</v>
      </c>
      <c r="D101" s="116"/>
      <c r="E101" s="113"/>
      <c r="F101" s="114"/>
      <c r="G101" s="113"/>
      <c r="H101" s="113">
        <v>1</v>
      </c>
      <c r="I101" s="115">
        <f>H105*0.018</f>
        <v>120.15565766457577</v>
      </c>
      <c r="J101" s="112">
        <v>2</v>
      </c>
      <c r="K101" s="113">
        <f t="shared" ref="K101" si="466">J105*0.018</f>
        <v>240.31131532915154</v>
      </c>
      <c r="L101" s="113">
        <v>3</v>
      </c>
      <c r="M101" s="113">
        <f t="shared" ref="M101" si="467">L105*0.018</f>
        <v>446.29244275413862</v>
      </c>
      <c r="N101" s="113">
        <v>4</v>
      </c>
      <c r="O101" s="113">
        <f t="shared" ref="O101" si="468">N105*0.018</f>
        <v>755.26413389161917</v>
      </c>
      <c r="P101" s="113">
        <v>5</v>
      </c>
      <c r="Q101" s="113">
        <f t="shared" ref="Q101" si="469">P105*0.018</f>
        <v>926.91507341244187</v>
      </c>
      <c r="R101" s="113">
        <v>6</v>
      </c>
      <c r="S101" s="113">
        <f t="shared" ref="S101" si="470">R105*0.018</f>
        <v>1098.5660129332641</v>
      </c>
      <c r="T101" s="113">
        <v>7</v>
      </c>
      <c r="U101" s="113">
        <f t="shared" ref="U101" si="471">T105*0.018</f>
        <v>926.91507341244187</v>
      </c>
      <c r="V101" s="113">
        <v>8</v>
      </c>
      <c r="W101" s="113">
        <f t="shared" ref="W101" si="472">V105*0.018</f>
        <v>926.91507341244187</v>
      </c>
      <c r="X101" s="113">
        <v>9</v>
      </c>
      <c r="Y101" s="113">
        <f t="shared" ref="Y101" si="473">X105*0.018</f>
        <v>926.91507341244187</v>
      </c>
      <c r="Z101" s="113">
        <v>10</v>
      </c>
      <c r="AA101" s="113">
        <f t="shared" ref="AA101" si="474">Z105*0.018</f>
        <v>926.91507341244187</v>
      </c>
      <c r="AB101" s="113">
        <v>11</v>
      </c>
      <c r="AC101" s="113">
        <f t="shared" ref="AC101" si="475">AB105*0.018</f>
        <v>926.91507341244187</v>
      </c>
      <c r="AD101" s="113">
        <v>12</v>
      </c>
      <c r="AE101" s="113">
        <f t="shared" ref="AE101" si="476">AD105*0.018</f>
        <v>926.91507341244187</v>
      </c>
      <c r="AF101" s="113">
        <v>13</v>
      </c>
      <c r="AG101" s="113">
        <f t="shared" ref="AG101" si="477">AF105*0.018</f>
        <v>926.91507341244187</v>
      </c>
      <c r="AH101" s="113">
        <v>14</v>
      </c>
      <c r="AI101" s="113">
        <f t="shared" ref="AI101" si="478">AH105*0.018</f>
        <v>926.91507341244187</v>
      </c>
      <c r="AJ101" s="113">
        <v>15</v>
      </c>
      <c r="AK101" s="113">
        <f t="shared" ref="AK101" si="479">AJ105*0.018</f>
        <v>926.91507341244187</v>
      </c>
      <c r="AL101" s="113">
        <v>16</v>
      </c>
      <c r="AM101" s="113">
        <f t="shared" ref="AM101" si="480">AL105*0.018</f>
        <v>926.91507341244187</v>
      </c>
      <c r="AN101" s="113">
        <v>17</v>
      </c>
      <c r="AO101" s="113">
        <f t="shared" ref="AO101" si="481">AN105*0.018</f>
        <v>926.91507341244187</v>
      </c>
      <c r="AP101" s="113">
        <v>18</v>
      </c>
      <c r="AQ101" s="115">
        <f t="shared" ref="AQ101" si="482">AP105*0.018</f>
        <v>926.91507341244187</v>
      </c>
    </row>
    <row r="102" spans="1:43" s="103" customFormat="1" collapsed="1">
      <c r="A102" s="261" t="s">
        <v>97</v>
      </c>
      <c r="B102" s="262"/>
      <c r="C102" s="263"/>
      <c r="D102" s="122"/>
      <c r="E102" s="123">
        <f>SUM(E94:E101)</f>
        <v>1478.5600000000002</v>
      </c>
      <c r="F102" s="124"/>
      <c r="G102" s="123">
        <f>SUM(G94:G101)</f>
        <v>1478.5600000000002</v>
      </c>
      <c r="H102" s="124"/>
      <c r="I102" s="125">
        <f>SUM(I94:I101)</f>
        <v>1598.7156576645759</v>
      </c>
      <c r="J102" s="122"/>
      <c r="K102" s="123">
        <f>SUM(K94:K101)</f>
        <v>1718.8713153291517</v>
      </c>
      <c r="L102" s="124"/>
      <c r="M102" s="123">
        <f>SUM(M94:M101)</f>
        <v>1924.8524427541388</v>
      </c>
      <c r="N102" s="124"/>
      <c r="O102" s="123">
        <f>SUM(O94:O101)</f>
        <v>2233.8241338916196</v>
      </c>
      <c r="P102" s="124"/>
      <c r="Q102" s="123">
        <f>SUM(Q94:Q101)</f>
        <v>2405.4750734124418</v>
      </c>
      <c r="R102" s="124"/>
      <c r="S102" s="123">
        <f>SUM(S94:S101)</f>
        <v>2577.1260129332641</v>
      </c>
      <c r="T102" s="124"/>
      <c r="U102" s="123">
        <f>SUM(U94:U101)</f>
        <v>2405.4750734124418</v>
      </c>
      <c r="V102" s="124"/>
      <c r="W102" s="123">
        <f>SUM(W94:W101)</f>
        <v>2405.4750734124418</v>
      </c>
      <c r="X102" s="124"/>
      <c r="Y102" s="123">
        <f>SUM(Y94:Y101)</f>
        <v>2405.4750734124418</v>
      </c>
      <c r="Z102" s="124"/>
      <c r="AA102" s="123">
        <f>SUM(AA94:AA101)</f>
        <v>2405.4750734124418</v>
      </c>
      <c r="AB102" s="124"/>
      <c r="AC102" s="123">
        <f>SUM(AC94:AC101)</f>
        <v>2405.4750734124418</v>
      </c>
      <c r="AD102" s="124"/>
      <c r="AE102" s="123">
        <f>SUM(AE94:AE101)</f>
        <v>2405.4750734124418</v>
      </c>
      <c r="AF102" s="124"/>
      <c r="AG102" s="123">
        <f>SUM(AG94:AG101)</f>
        <v>2405.4750734124418</v>
      </c>
      <c r="AH102" s="124"/>
      <c r="AI102" s="123">
        <f>SUM(AI94:AI101)</f>
        <v>2405.4750734124418</v>
      </c>
      <c r="AJ102" s="124"/>
      <c r="AK102" s="123">
        <f>SUM(AK94:AK101)</f>
        <v>2405.4750734124418</v>
      </c>
      <c r="AL102" s="124"/>
      <c r="AM102" s="123">
        <f>SUM(AM94:AM101)</f>
        <v>2405.4750734124418</v>
      </c>
      <c r="AN102" s="124"/>
      <c r="AO102" s="123">
        <f>SUM(AO94:AO101)</f>
        <v>2405.4750734124418</v>
      </c>
      <c r="AP102" s="124"/>
      <c r="AQ102" s="125">
        <f>SUM(AQ94:AQ101)</f>
        <v>2405.4750734124418</v>
      </c>
    </row>
    <row r="103" spans="1:43">
      <c r="A103" s="274" t="s">
        <v>98</v>
      </c>
      <c r="B103" s="275"/>
      <c r="C103" s="276"/>
      <c r="D103" s="244">
        <f>E102+E92+E67+E42</f>
        <v>18252.0805</v>
      </c>
      <c r="E103" s="245"/>
      <c r="F103" s="245">
        <f>G102+G92+G67+G42</f>
        <v>6173.2666529614307</v>
      </c>
      <c r="G103" s="245"/>
      <c r="H103" s="245">
        <f>I102+I92+I67+I42</f>
        <v>11258.580828391112</v>
      </c>
      <c r="I103" s="267"/>
      <c r="J103" s="244">
        <f>K102+K92+K67+K42</f>
        <v>16258.380756782226</v>
      </c>
      <c r="K103" s="245"/>
      <c r="L103" s="245">
        <f>M102+M92+M67+M42</f>
        <v>19301.31766259556</v>
      </c>
      <c r="M103" s="245"/>
      <c r="N103" s="245">
        <f>O102+O92+O67+O42</f>
        <v>23865.72302131556</v>
      </c>
      <c r="O103" s="245"/>
      <c r="P103" s="245">
        <f>Q102+Q92+Q67+Q42</f>
        <v>26401.503776160011</v>
      </c>
      <c r="Q103" s="245"/>
      <c r="R103" s="245">
        <f>S102+S92+S67+S42</f>
        <v>28937.284531004454</v>
      </c>
      <c r="S103" s="245"/>
      <c r="T103" s="245">
        <f>U102+U92+U67+U42</f>
        <v>29207.17777616001</v>
      </c>
      <c r="U103" s="245"/>
      <c r="V103" s="245">
        <f>W102+W92+W67+W42</f>
        <v>29207.17777616001</v>
      </c>
      <c r="W103" s="245"/>
      <c r="X103" s="245">
        <f>Y102+Y92+Y67+Y42</f>
        <v>29207.17777616001</v>
      </c>
      <c r="Y103" s="245"/>
      <c r="Z103" s="245">
        <f>AA102+AA92+AA67+AA42</f>
        <v>29207.17777616001</v>
      </c>
      <c r="AA103" s="245"/>
      <c r="AB103" s="245">
        <f>AC102+AC92+AC67+AC42</f>
        <v>29207.17777616001</v>
      </c>
      <c r="AC103" s="245"/>
      <c r="AD103" s="245">
        <f>AE102+AE92+AE67+AE42</f>
        <v>29207.17777616001</v>
      </c>
      <c r="AE103" s="245"/>
      <c r="AF103" s="245">
        <f>AG102+AG92+AG67+AG42</f>
        <v>29207.17777616001</v>
      </c>
      <c r="AG103" s="245"/>
      <c r="AH103" s="245">
        <f>AI102+AI92+AI67+AI42</f>
        <v>29207.17777616001</v>
      </c>
      <c r="AI103" s="245"/>
      <c r="AJ103" s="245">
        <f>AK102+AK92+AK67+AK42</f>
        <v>29207.17777616001</v>
      </c>
      <c r="AK103" s="245"/>
      <c r="AL103" s="245">
        <f>AM102+AM92+AM67+AM42</f>
        <v>29207.17777616001</v>
      </c>
      <c r="AM103" s="245"/>
      <c r="AN103" s="245">
        <f>AO102+AO92+AO67+AO42</f>
        <v>29207.17777616001</v>
      </c>
      <c r="AO103" s="245"/>
      <c r="AP103" s="245">
        <f>AQ102+AQ92+AQ67+AQ42</f>
        <v>29207.17777616001</v>
      </c>
      <c r="AQ103" s="267"/>
    </row>
    <row r="104" spans="1:43">
      <c r="A104" s="277" t="s">
        <v>99</v>
      </c>
      <c r="B104" s="278"/>
      <c r="C104" s="279"/>
      <c r="D104" s="246"/>
      <c r="E104" s="235"/>
      <c r="F104" s="235"/>
      <c r="G104" s="235"/>
      <c r="H104" s="235">
        <f>H103/H66</f>
        <v>41.499620469254744</v>
      </c>
      <c r="I104" s="265"/>
      <c r="J104" s="246">
        <f>J103/J66</f>
        <v>29.964550645212906</v>
      </c>
      <c r="K104" s="235"/>
      <c r="L104" s="235">
        <f>L103/L66</f>
        <v>19.154557578191564</v>
      </c>
      <c r="M104" s="235"/>
      <c r="N104" s="235">
        <f>N103/N66</f>
        <v>13.995242705295013</v>
      </c>
      <c r="O104" s="235"/>
      <c r="P104" s="235">
        <f>P103/P66</f>
        <v>12.615179056166308</v>
      </c>
      <c r="Q104" s="235"/>
      <c r="R104" s="235">
        <f>R103/R66</f>
        <v>11.666385297390322</v>
      </c>
      <c r="S104" s="235"/>
      <c r="T104" s="235">
        <f>T103/T66</f>
        <v>13.955787537535858</v>
      </c>
      <c r="U104" s="235"/>
      <c r="V104" s="235">
        <f>V103/V66</f>
        <v>13.955787537535858</v>
      </c>
      <c r="W104" s="235"/>
      <c r="X104" s="235">
        <f>X103/X66</f>
        <v>13.955787537535858</v>
      </c>
      <c r="Y104" s="235"/>
      <c r="Z104" s="235">
        <f>Z103/Z66</f>
        <v>13.955787537535858</v>
      </c>
      <c r="AA104" s="235"/>
      <c r="AB104" s="235">
        <f>AB103/AB66</f>
        <v>13.955787537535858</v>
      </c>
      <c r="AC104" s="235"/>
      <c r="AD104" s="235">
        <f>AD103/AD66</f>
        <v>13.955787537535858</v>
      </c>
      <c r="AE104" s="235"/>
      <c r="AF104" s="235">
        <f>AF103/AF66</f>
        <v>13.955787537535858</v>
      </c>
      <c r="AG104" s="235"/>
      <c r="AH104" s="235">
        <f>AH103/AH66</f>
        <v>13.955787537535858</v>
      </c>
      <c r="AI104" s="235"/>
      <c r="AJ104" s="235">
        <f>AJ103/AJ66</f>
        <v>13.955787537535858</v>
      </c>
      <c r="AK104" s="235"/>
      <c r="AL104" s="235">
        <f>AL103/AL66</f>
        <v>13.955787537535858</v>
      </c>
      <c r="AM104" s="235"/>
      <c r="AN104" s="235">
        <f>AN103/AN66</f>
        <v>13.955787537535858</v>
      </c>
      <c r="AO104" s="235"/>
      <c r="AP104" s="235">
        <f>AP103/AP66</f>
        <v>13.955787537535858</v>
      </c>
      <c r="AQ104" s="265"/>
    </row>
    <row r="105" spans="1:43">
      <c r="A105" s="280" t="s">
        <v>100</v>
      </c>
      <c r="B105" s="281"/>
      <c r="C105" s="282"/>
      <c r="D105" s="247"/>
      <c r="E105" s="233"/>
      <c r="F105" s="233"/>
      <c r="G105" s="233"/>
      <c r="H105" s="233">
        <f>$C$110*H66</f>
        <v>6675.314314698654</v>
      </c>
      <c r="I105" s="264"/>
      <c r="J105" s="247">
        <f>$C$110*J66</f>
        <v>13350.628629397308</v>
      </c>
      <c r="K105" s="233"/>
      <c r="L105" s="233">
        <f>$C$110*L66</f>
        <v>24794.024597452146</v>
      </c>
      <c r="M105" s="233"/>
      <c r="N105" s="233">
        <f>$C$110*N66</f>
        <v>41959.118549534403</v>
      </c>
      <c r="O105" s="233"/>
      <c r="P105" s="233">
        <f>$C$110*P66</f>
        <v>51495.281856246773</v>
      </c>
      <c r="Q105" s="233"/>
      <c r="R105" s="233">
        <f>$C$110*R66</f>
        <v>61031.445162959128</v>
      </c>
      <c r="S105" s="233"/>
      <c r="T105" s="233">
        <f>$C$110*T66</f>
        <v>51495.281856246773</v>
      </c>
      <c r="U105" s="233"/>
      <c r="V105" s="233">
        <f>$C$110*V66</f>
        <v>51495.281856246773</v>
      </c>
      <c r="W105" s="233"/>
      <c r="X105" s="233">
        <f>$C$110*X66</f>
        <v>51495.281856246773</v>
      </c>
      <c r="Y105" s="233"/>
      <c r="Z105" s="233">
        <f>$C$110*Z66</f>
        <v>51495.281856246773</v>
      </c>
      <c r="AA105" s="233"/>
      <c r="AB105" s="233">
        <f>$C$110*AB66</f>
        <v>51495.281856246773</v>
      </c>
      <c r="AC105" s="233"/>
      <c r="AD105" s="233">
        <f>$C$110*AD66</f>
        <v>51495.281856246773</v>
      </c>
      <c r="AE105" s="233"/>
      <c r="AF105" s="233">
        <f>$C$110*AF66</f>
        <v>51495.281856246773</v>
      </c>
      <c r="AG105" s="233"/>
      <c r="AH105" s="233">
        <f>$C$110*AH66</f>
        <v>51495.281856246773</v>
      </c>
      <c r="AI105" s="233"/>
      <c r="AJ105" s="233">
        <f>$C$110*AJ66</f>
        <v>51495.281856246773</v>
      </c>
      <c r="AK105" s="233"/>
      <c r="AL105" s="233">
        <f>$C$110*AL66</f>
        <v>51495.281856246773</v>
      </c>
      <c r="AM105" s="233"/>
      <c r="AN105" s="233">
        <f>$C$110*AN66</f>
        <v>51495.281856246773</v>
      </c>
      <c r="AO105" s="233"/>
      <c r="AP105" s="233">
        <f>$C$110*AP66</f>
        <v>51495.281856246773</v>
      </c>
      <c r="AQ105" s="264"/>
    </row>
    <row r="106" spans="1:43" s="103" customFormat="1">
      <c r="A106" s="271" t="s">
        <v>237</v>
      </c>
      <c r="B106" s="272"/>
      <c r="C106" s="273"/>
      <c r="D106" s="248">
        <f>E105-D103</f>
        <v>-18252.0805</v>
      </c>
      <c r="E106" s="236"/>
      <c r="F106" s="236">
        <f>G105-F103+D106</f>
        <v>-24425.347152961433</v>
      </c>
      <c r="G106" s="236"/>
      <c r="H106" s="236">
        <f>H105-H103+F106</f>
        <v>-29008.613666653891</v>
      </c>
      <c r="I106" s="268"/>
      <c r="J106" s="248">
        <f>J105-J103+H106</f>
        <v>-31916.365794038808</v>
      </c>
      <c r="K106" s="236"/>
      <c r="L106" s="236">
        <f>L105-L103+J106</f>
        <v>-26423.658859182222</v>
      </c>
      <c r="M106" s="236"/>
      <c r="N106" s="236">
        <f t="shared" ref="N106" si="483">N105-N103+L106</f>
        <v>-8330.2633309633784</v>
      </c>
      <c r="O106" s="236"/>
      <c r="P106" s="236">
        <f t="shared" ref="P106" si="484">P105-P103+N106</f>
        <v>16763.514749123384</v>
      </c>
      <c r="Q106" s="236"/>
      <c r="R106" s="236">
        <f t="shared" ref="R106" si="485">R105-R103+P106</f>
        <v>48857.675381078057</v>
      </c>
      <c r="S106" s="236"/>
      <c r="T106" s="236">
        <f t="shared" ref="T106" si="486">T105-T103+R106</f>
        <v>71145.779461164813</v>
      </c>
      <c r="U106" s="236"/>
      <c r="V106" s="236">
        <f t="shared" ref="V106" si="487">V105-V103+T106</f>
        <v>93433.883541251576</v>
      </c>
      <c r="W106" s="236"/>
      <c r="X106" s="236">
        <f t="shared" ref="X106" si="488">X105-X103+V106</f>
        <v>115721.98762133834</v>
      </c>
      <c r="Y106" s="236"/>
      <c r="Z106" s="236">
        <f t="shared" ref="Z106" si="489">Z105-Z103+X106</f>
        <v>138010.09170142509</v>
      </c>
      <c r="AA106" s="236"/>
      <c r="AB106" s="236">
        <f t="shared" ref="AB106" si="490">AB105-AB103+Z106</f>
        <v>160298.19578151184</v>
      </c>
      <c r="AC106" s="236"/>
      <c r="AD106" s="236">
        <f t="shared" ref="AD106" si="491">AD105-AD103+AB106</f>
        <v>182586.29986159859</v>
      </c>
      <c r="AE106" s="236"/>
      <c r="AF106" s="236">
        <f t="shared" ref="AF106" si="492">AF105-AF103+AD106</f>
        <v>204874.40394168533</v>
      </c>
      <c r="AG106" s="236"/>
      <c r="AH106" s="236">
        <f t="shared" ref="AH106" si="493">AH105-AH103+AF106</f>
        <v>227162.50802177208</v>
      </c>
      <c r="AI106" s="236"/>
      <c r="AJ106" s="236">
        <f t="shared" ref="AJ106" si="494">AJ105-AJ103+AH106</f>
        <v>249450.61210185883</v>
      </c>
      <c r="AK106" s="236"/>
      <c r="AL106" s="236">
        <f t="shared" ref="AL106" si="495">AL105-AL103+AJ106</f>
        <v>271738.71618194558</v>
      </c>
      <c r="AM106" s="236"/>
      <c r="AN106" s="236">
        <f t="shared" ref="AN106" si="496">AN105-AN103+AL106</f>
        <v>294026.82026203233</v>
      </c>
      <c r="AO106" s="236"/>
      <c r="AP106" s="236">
        <f t="shared" ref="AP106" si="497">AP105-AP103+AN106</f>
        <v>316314.92434211908</v>
      </c>
      <c r="AQ106" s="268"/>
    </row>
    <row r="107" spans="1:43">
      <c r="A107" s="277" t="s">
        <v>148</v>
      </c>
      <c r="B107" s="278"/>
      <c r="C107" s="279"/>
      <c r="D107" s="246">
        <f>D103*$D$3</f>
        <v>17353098.00267715</v>
      </c>
      <c r="E107" s="235"/>
      <c r="F107" s="235">
        <f>F103*$D$3</f>
        <v>5869210.4292164641</v>
      </c>
      <c r="G107" s="235"/>
      <c r="H107" s="235">
        <f>H103*$D$3</f>
        <v>10704054.065843785</v>
      </c>
      <c r="I107" s="265"/>
      <c r="J107" s="246">
        <f>J103*$D$3</f>
        <v>15457595.348501902</v>
      </c>
      <c r="K107" s="235"/>
      <c r="L107" s="235">
        <f>L103*$D$3</f>
        <v>18350656.352837376</v>
      </c>
      <c r="M107" s="235"/>
      <c r="N107" s="235">
        <f t="shared" ref="N107" si="498">N103*$D$3</f>
        <v>22690247.859340589</v>
      </c>
      <c r="O107" s="235"/>
      <c r="P107" s="235">
        <f t="shared" ref="P107" si="499">P103*$D$3</f>
        <v>25101132.029620159</v>
      </c>
      <c r="Q107" s="235"/>
      <c r="R107" s="235">
        <f t="shared" ref="R107" si="500">R103*$D$3</f>
        <v>27512016.199899722</v>
      </c>
      <c r="S107" s="235"/>
      <c r="T107" s="235">
        <f t="shared" ref="T107" si="501">T103*$D$3</f>
        <v>27768616.204126358</v>
      </c>
      <c r="U107" s="235"/>
      <c r="V107" s="235">
        <f t="shared" ref="V107" si="502">V103*$D$3</f>
        <v>27768616.204126358</v>
      </c>
      <c r="W107" s="235"/>
      <c r="X107" s="235">
        <f t="shared" ref="X107" si="503">X103*$D$3</f>
        <v>27768616.204126358</v>
      </c>
      <c r="Y107" s="235"/>
      <c r="Z107" s="235">
        <f t="shared" ref="Z107" si="504">Z103*$D$3</f>
        <v>27768616.204126358</v>
      </c>
      <c r="AA107" s="235"/>
      <c r="AB107" s="235">
        <f t="shared" ref="AB107" si="505">AB103*$D$3</f>
        <v>27768616.204126358</v>
      </c>
      <c r="AC107" s="235"/>
      <c r="AD107" s="235">
        <f t="shared" ref="AD107" si="506">AD103*$D$3</f>
        <v>27768616.204126358</v>
      </c>
      <c r="AE107" s="235"/>
      <c r="AF107" s="235">
        <f t="shared" ref="AF107" si="507">AF103*$D$3</f>
        <v>27768616.204126358</v>
      </c>
      <c r="AG107" s="235"/>
      <c r="AH107" s="235">
        <f t="shared" ref="AH107" si="508">AH103*$D$3</f>
        <v>27768616.204126358</v>
      </c>
      <c r="AI107" s="235"/>
      <c r="AJ107" s="235">
        <f t="shared" ref="AJ107" si="509">AJ103*$D$3</f>
        <v>27768616.204126358</v>
      </c>
      <c r="AK107" s="235"/>
      <c r="AL107" s="235">
        <f t="shared" ref="AL107" si="510">AL103*$D$3</f>
        <v>27768616.204126358</v>
      </c>
      <c r="AM107" s="235"/>
      <c r="AN107" s="235">
        <f t="shared" ref="AN107" si="511">AN103*$D$3</f>
        <v>27768616.204126358</v>
      </c>
      <c r="AO107" s="235"/>
      <c r="AP107" s="235">
        <f t="shared" ref="AP107" si="512">AP103*$D$3</f>
        <v>27768616.204126358</v>
      </c>
      <c r="AQ107" s="265"/>
    </row>
    <row r="108" spans="1:43">
      <c r="A108" s="280" t="s">
        <v>149</v>
      </c>
      <c r="B108" s="281"/>
      <c r="C108" s="282"/>
      <c r="D108" s="247">
        <f>(E105*$D$3)</f>
        <v>0</v>
      </c>
      <c r="E108" s="233"/>
      <c r="F108" s="233">
        <f>(G105*$D$3)</f>
        <v>0</v>
      </c>
      <c r="G108" s="233"/>
      <c r="H108" s="233">
        <f>(H105*$D$3)</f>
        <v>6346530.3860367807</v>
      </c>
      <c r="I108" s="264"/>
      <c r="J108" s="247">
        <f>(J105*$D$3)</f>
        <v>12693060.772073561</v>
      </c>
      <c r="K108" s="233"/>
      <c r="L108" s="233">
        <f>(L105*$D$3)</f>
        <v>23572827.148136616</v>
      </c>
      <c r="M108" s="233"/>
      <c r="N108" s="233">
        <f t="shared" ref="N108" si="513">(N105*$D$3)</f>
        <v>39892476.712231204</v>
      </c>
      <c r="O108" s="233"/>
      <c r="P108" s="233">
        <f t="shared" ref="P108" si="514">(P105*$D$3)</f>
        <v>48958948.69228375</v>
      </c>
      <c r="Q108" s="233"/>
      <c r="R108" s="233">
        <f t="shared" ref="R108" si="515">(R105*$D$3)</f>
        <v>58025420.672336288</v>
      </c>
      <c r="S108" s="233"/>
      <c r="T108" s="233">
        <f t="shared" ref="T108" si="516">(T105*$D$3)</f>
        <v>48958948.69228375</v>
      </c>
      <c r="U108" s="233"/>
      <c r="V108" s="233">
        <f t="shared" ref="V108" si="517">(V105*$D$3)</f>
        <v>48958948.69228375</v>
      </c>
      <c r="W108" s="233"/>
      <c r="X108" s="233">
        <f t="shared" ref="X108" si="518">(X105*$D$3)</f>
        <v>48958948.69228375</v>
      </c>
      <c r="Y108" s="233"/>
      <c r="Z108" s="233">
        <f t="shared" ref="Z108" si="519">(Z105*$D$3)</f>
        <v>48958948.69228375</v>
      </c>
      <c r="AA108" s="233"/>
      <c r="AB108" s="233">
        <f t="shared" ref="AB108" si="520">(AB105*$D$3)</f>
        <v>48958948.69228375</v>
      </c>
      <c r="AC108" s="233"/>
      <c r="AD108" s="233">
        <f t="shared" ref="AD108" si="521">(AD105*$D$3)</f>
        <v>48958948.69228375</v>
      </c>
      <c r="AE108" s="233"/>
      <c r="AF108" s="233">
        <f t="shared" ref="AF108" si="522">(AF105*$D$3)</f>
        <v>48958948.69228375</v>
      </c>
      <c r="AG108" s="233"/>
      <c r="AH108" s="233">
        <f t="shared" ref="AH108" si="523">(AH105*$D$3)</f>
        <v>48958948.69228375</v>
      </c>
      <c r="AI108" s="233"/>
      <c r="AJ108" s="233">
        <f t="shared" ref="AJ108" si="524">(AJ105*$D$3)</f>
        <v>48958948.69228375</v>
      </c>
      <c r="AK108" s="233"/>
      <c r="AL108" s="233">
        <f t="shared" ref="AL108" si="525">(AL105*$D$3)</f>
        <v>48958948.69228375</v>
      </c>
      <c r="AM108" s="233"/>
      <c r="AN108" s="233">
        <f t="shared" ref="AN108" si="526">(AN105*$D$3)</f>
        <v>48958948.69228375</v>
      </c>
      <c r="AO108" s="233"/>
      <c r="AP108" s="233">
        <f t="shared" ref="AP108" si="527">(AP105*$D$3)</f>
        <v>48958948.69228375</v>
      </c>
      <c r="AQ108" s="264"/>
    </row>
    <row r="109" spans="1:43" s="103" customFormat="1">
      <c r="A109" s="271" t="s">
        <v>150</v>
      </c>
      <c r="B109" s="272"/>
      <c r="C109" s="273"/>
      <c r="D109" s="258">
        <f>D108-D107</f>
        <v>-17353098.00267715</v>
      </c>
      <c r="E109" s="234"/>
      <c r="F109" s="234">
        <f>F108-F107+D109</f>
        <v>-23222308.431893613</v>
      </c>
      <c r="G109" s="234"/>
      <c r="H109" s="234">
        <f>H108-H107+F109</f>
        <v>-27579832.111700617</v>
      </c>
      <c r="I109" s="266"/>
      <c r="J109" s="258">
        <f>J108-J107+H109</f>
        <v>-30344366.688128956</v>
      </c>
      <c r="K109" s="234"/>
      <c r="L109" s="234">
        <f>L108-L107+J109</f>
        <v>-25122195.892829716</v>
      </c>
      <c r="M109" s="234"/>
      <c r="N109" s="234">
        <f t="shared" ref="N109" si="528">N108-N107+L109</f>
        <v>-7919967.0399391018</v>
      </c>
      <c r="O109" s="234"/>
      <c r="P109" s="234">
        <f t="shared" ref="P109" si="529">P108-P107+N109</f>
        <v>15937849.622724488</v>
      </c>
      <c r="Q109" s="234"/>
      <c r="R109" s="234">
        <f t="shared" ref="R109" si="530">R108-R107+P109</f>
        <v>46451254.095161051</v>
      </c>
      <c r="S109" s="234"/>
      <c r="T109" s="234">
        <f t="shared" ref="T109" si="531">T108-T107+R109</f>
        <v>67641586.583318442</v>
      </c>
      <c r="U109" s="234"/>
      <c r="V109" s="234">
        <f t="shared" ref="V109" si="532">V108-V107+T109</f>
        <v>88831919.071475834</v>
      </c>
      <c r="W109" s="234"/>
      <c r="X109" s="234">
        <f t="shared" ref="X109" si="533">X108-X107+V109</f>
        <v>110022251.55963323</v>
      </c>
      <c r="Y109" s="234"/>
      <c r="Z109" s="234">
        <f t="shared" ref="Z109" si="534">Z108-Z107+X109</f>
        <v>131212584.04779062</v>
      </c>
      <c r="AA109" s="234"/>
      <c r="AB109" s="234">
        <f t="shared" ref="AB109" si="535">AB108-AB107+Z109</f>
        <v>152402916.53594801</v>
      </c>
      <c r="AC109" s="234"/>
      <c r="AD109" s="234">
        <f t="shared" ref="AD109" si="536">AD108-AD107+AB109</f>
        <v>173593249.0241054</v>
      </c>
      <c r="AE109" s="234"/>
      <c r="AF109" s="234">
        <f t="shared" ref="AF109" si="537">AF108-AF107+AD109</f>
        <v>194783581.51226279</v>
      </c>
      <c r="AG109" s="234"/>
      <c r="AH109" s="234">
        <f t="shared" ref="AH109" si="538">AH108-AH107+AF109</f>
        <v>215973914.00042018</v>
      </c>
      <c r="AI109" s="234"/>
      <c r="AJ109" s="234">
        <f t="shared" ref="AJ109" si="539">AJ108-AJ107+AH109</f>
        <v>237164246.48857757</v>
      </c>
      <c r="AK109" s="234"/>
      <c r="AL109" s="234">
        <f t="shared" ref="AL109" si="540">AL108-AL107+AJ109</f>
        <v>258354578.97673497</v>
      </c>
      <c r="AM109" s="234"/>
      <c r="AN109" s="234">
        <f t="shared" ref="AN109" si="541">AN108-AN107+AL109</f>
        <v>279544911.46489239</v>
      </c>
      <c r="AO109" s="234"/>
      <c r="AP109" s="234">
        <f t="shared" ref="AP109" si="542">AP108-AP107+AN109</f>
        <v>300735243.95304978</v>
      </c>
      <c r="AQ109" s="266"/>
    </row>
    <row r="110" spans="1:43">
      <c r="A110" s="240" t="s">
        <v>301</v>
      </c>
      <c r="B110" s="241"/>
      <c r="C110" s="150">
        <f>D6</f>
        <v>24.605499999999999</v>
      </c>
    </row>
    <row r="111" spans="1:43">
      <c r="A111" s="242" t="s">
        <v>144</v>
      </c>
      <c r="B111" s="243"/>
      <c r="C111" s="151">
        <f>SUM(D103:AQ103)/SUM(D11:W11)</f>
        <v>15.046867465283054</v>
      </c>
    </row>
  </sheetData>
  <mergeCells count="195">
    <mergeCell ref="C1:D1"/>
    <mergeCell ref="AD108:AE108"/>
    <mergeCell ref="AF108:AG108"/>
    <mergeCell ref="AH108:AI108"/>
    <mergeCell ref="AJ108:AK108"/>
    <mergeCell ref="AL108:AM108"/>
    <mergeCell ref="N107:O107"/>
    <mergeCell ref="P107:Q107"/>
    <mergeCell ref="AP107:AQ107"/>
    <mergeCell ref="A107:C107"/>
    <mergeCell ref="A31:B31"/>
    <mergeCell ref="A40:B40"/>
    <mergeCell ref="A44:B44"/>
    <mergeCell ref="A56:B56"/>
    <mergeCell ref="A65:B65"/>
    <mergeCell ref="A69:B69"/>
    <mergeCell ref="A79:B79"/>
    <mergeCell ref="R108:S108"/>
    <mergeCell ref="T108:U108"/>
    <mergeCell ref="V108:W108"/>
    <mergeCell ref="X108:Y108"/>
    <mergeCell ref="Z108:AA108"/>
    <mergeCell ref="AB108:AC108"/>
    <mergeCell ref="AD107:AE107"/>
    <mergeCell ref="AP108:AQ108"/>
    <mergeCell ref="N109:O109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N108:O108"/>
    <mergeCell ref="P108:Q108"/>
    <mergeCell ref="AN108:AO108"/>
    <mergeCell ref="AL107:AM107"/>
    <mergeCell ref="AN107:AO107"/>
    <mergeCell ref="A108:C108"/>
    <mergeCell ref="AJ107:AK107"/>
    <mergeCell ref="R107:S107"/>
    <mergeCell ref="T107:U107"/>
    <mergeCell ref="V107:W107"/>
    <mergeCell ref="X107:Y107"/>
    <mergeCell ref="Z107:AA107"/>
    <mergeCell ref="AB107:AC107"/>
    <mergeCell ref="AF107:AG107"/>
    <mergeCell ref="AH107:AI107"/>
    <mergeCell ref="A17:C17"/>
    <mergeCell ref="A43:C43"/>
    <mergeCell ref="A68:C68"/>
    <mergeCell ref="P103:Q103"/>
    <mergeCell ref="R103:S103"/>
    <mergeCell ref="Z104:AA104"/>
    <mergeCell ref="AB104:AC104"/>
    <mergeCell ref="X104:Y104"/>
    <mergeCell ref="A109:C109"/>
    <mergeCell ref="A102:C102"/>
    <mergeCell ref="A103:C103"/>
    <mergeCell ref="A104:C104"/>
    <mergeCell ref="A105:C105"/>
    <mergeCell ref="A106:C106"/>
    <mergeCell ref="V105:W105"/>
    <mergeCell ref="P105:Q105"/>
    <mergeCell ref="R105:S105"/>
    <mergeCell ref="T105:U105"/>
    <mergeCell ref="X105:Y105"/>
    <mergeCell ref="F107:G107"/>
    <mergeCell ref="A92:C92"/>
    <mergeCell ref="A18:B18"/>
    <mergeCell ref="A24:B24"/>
    <mergeCell ref="AH105:AI105"/>
    <mergeCell ref="N106:O106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D103:AE103"/>
    <mergeCell ref="AF103:AG103"/>
    <mergeCell ref="AH103:AI103"/>
    <mergeCell ref="T103:U103"/>
    <mergeCell ref="V103:W103"/>
    <mergeCell ref="X103:Y103"/>
    <mergeCell ref="V104:W104"/>
    <mergeCell ref="A87:B87"/>
    <mergeCell ref="A89:B89"/>
    <mergeCell ref="AL105:AM105"/>
    <mergeCell ref="AP106:AQ106"/>
    <mergeCell ref="AN105:AO105"/>
    <mergeCell ref="AP105:AQ105"/>
    <mergeCell ref="AF106:AG106"/>
    <mergeCell ref="AH106:AI106"/>
    <mergeCell ref="AJ106:AK106"/>
    <mergeCell ref="AL106:AM106"/>
    <mergeCell ref="AN106:AO106"/>
    <mergeCell ref="AL104:AM104"/>
    <mergeCell ref="AN104:AO104"/>
    <mergeCell ref="AJ103:AK103"/>
    <mergeCell ref="AL103:AM103"/>
    <mergeCell ref="AN103:AO103"/>
    <mergeCell ref="AP104:AQ104"/>
    <mergeCell ref="L108:M108"/>
    <mergeCell ref="L107:M107"/>
    <mergeCell ref="L109:M109"/>
    <mergeCell ref="N103:O103"/>
    <mergeCell ref="L103:M103"/>
    <mergeCell ref="L104:M104"/>
    <mergeCell ref="L105:M105"/>
    <mergeCell ref="L106:M106"/>
    <mergeCell ref="N105:O105"/>
    <mergeCell ref="Z105:AA105"/>
    <mergeCell ref="AB105:AC105"/>
    <mergeCell ref="AD105:AE105"/>
    <mergeCell ref="AF105:AG105"/>
    <mergeCell ref="AP103:AQ103"/>
    <mergeCell ref="N104:O104"/>
    <mergeCell ref="P104:Q104"/>
    <mergeCell ref="R104:S104"/>
    <mergeCell ref="T104:U104"/>
    <mergeCell ref="AJ104:AK104"/>
    <mergeCell ref="Z103:AA103"/>
    <mergeCell ref="AB103:AC103"/>
    <mergeCell ref="H107:I107"/>
    <mergeCell ref="H109:I109"/>
    <mergeCell ref="J103:K103"/>
    <mergeCell ref="J104:K104"/>
    <mergeCell ref="J105:K105"/>
    <mergeCell ref="J106:K106"/>
    <mergeCell ref="J107:K107"/>
    <mergeCell ref="J108:K108"/>
    <mergeCell ref="J109:K109"/>
    <mergeCell ref="H103:I103"/>
    <mergeCell ref="H104:I104"/>
    <mergeCell ref="H105:I105"/>
    <mergeCell ref="H106:I106"/>
    <mergeCell ref="AJ105:AK105"/>
    <mergeCell ref="AD104:AE104"/>
    <mergeCell ref="AF104:AG104"/>
    <mergeCell ref="AH104:AI104"/>
    <mergeCell ref="F108:G108"/>
    <mergeCell ref="F109:G109"/>
    <mergeCell ref="F104:G104"/>
    <mergeCell ref="F105:G105"/>
    <mergeCell ref="F106:G106"/>
    <mergeCell ref="C8:X8"/>
    <mergeCell ref="A110:B110"/>
    <mergeCell ref="A111:B111"/>
    <mergeCell ref="D103:E103"/>
    <mergeCell ref="D104:E104"/>
    <mergeCell ref="D105:E105"/>
    <mergeCell ref="D106:E106"/>
    <mergeCell ref="D14:I14"/>
    <mergeCell ref="C14:C16"/>
    <mergeCell ref="B14:B16"/>
    <mergeCell ref="A14:A16"/>
    <mergeCell ref="D107:E107"/>
    <mergeCell ref="D108:E108"/>
    <mergeCell ref="D109:E109"/>
    <mergeCell ref="F103:G103"/>
    <mergeCell ref="A93:C93"/>
    <mergeCell ref="A42:C42"/>
    <mergeCell ref="A67:C67"/>
    <mergeCell ref="H108:I108"/>
    <mergeCell ref="J14:AQ14"/>
    <mergeCell ref="D15:E15"/>
    <mergeCell ref="F15:G15"/>
    <mergeCell ref="H15:I15"/>
    <mergeCell ref="AJ15:AK15"/>
    <mergeCell ref="AL15:AM15"/>
    <mergeCell ref="AN15:AO15"/>
    <mergeCell ref="AP15:AQ15"/>
    <mergeCell ref="X15:Y15"/>
    <mergeCell ref="Z15:AA15"/>
    <mergeCell ref="AB15:AC15"/>
    <mergeCell ref="AD15:AE15"/>
    <mergeCell ref="AF15:AG15"/>
    <mergeCell ref="AH15:AI15"/>
    <mergeCell ref="V15:W15"/>
    <mergeCell ref="L15:M15"/>
    <mergeCell ref="N15:O15"/>
    <mergeCell ref="P15:Q15"/>
    <mergeCell ref="R15:S15"/>
    <mergeCell ref="J15:K15"/>
    <mergeCell ref="T15:U15"/>
  </mergeCells>
  <phoneticPr fontId="3" type="noConversion"/>
  <pageMargins left="0.17" right="0.11" top="0.75" bottom="0.75" header="0.3" footer="0.3"/>
  <pageSetup paperSize="9" scale="35" fitToHeight="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A8317-0F72-496A-B028-86BF1354376C}">
  <sheetPr>
    <pageSetUpPr fitToPage="1"/>
  </sheetPr>
  <dimension ref="A1:V51"/>
  <sheetViews>
    <sheetView showGridLines="0" topLeftCell="A4" zoomScaleNormal="100" workbookViewId="0">
      <selection activeCell="B27" sqref="B27"/>
    </sheetView>
  </sheetViews>
  <sheetFormatPr defaultColWidth="19.6640625" defaultRowHeight="12.75"/>
  <cols>
    <col min="1" max="1" width="25.1640625" style="1" bestFit="1" customWidth="1"/>
    <col min="2" max="2" width="18.83203125" style="1" bestFit="1" customWidth="1"/>
    <col min="3" max="12" width="19.1640625" style="1" customWidth="1"/>
    <col min="13" max="14" width="19.1640625" style="1" bestFit="1" customWidth="1"/>
    <col min="15" max="22" width="20.33203125" style="1" bestFit="1" customWidth="1"/>
    <col min="23" max="16384" width="19.6640625" style="1"/>
  </cols>
  <sheetData>
    <row r="1" spans="1:22" s="19" customFormat="1">
      <c r="A1" s="290" t="s">
        <v>152</v>
      </c>
      <c r="B1" s="291"/>
      <c r="C1" s="55" t="s">
        <v>153</v>
      </c>
      <c r="D1" s="55" t="s">
        <v>154</v>
      </c>
      <c r="E1" s="55" t="s">
        <v>155</v>
      </c>
      <c r="F1" s="55" t="s">
        <v>156</v>
      </c>
      <c r="G1" s="55" t="s">
        <v>157</v>
      </c>
      <c r="H1" s="55" t="s">
        <v>158</v>
      </c>
      <c r="I1" s="55" t="s">
        <v>159</v>
      </c>
      <c r="J1" s="55" t="s">
        <v>160</v>
      </c>
      <c r="K1" s="55" t="s">
        <v>161</v>
      </c>
      <c r="L1" s="55" t="s">
        <v>162</v>
      </c>
      <c r="M1" s="55" t="s">
        <v>163</v>
      </c>
      <c r="N1" s="55" t="s">
        <v>164</v>
      </c>
      <c r="O1" s="55" t="s">
        <v>165</v>
      </c>
      <c r="P1" s="55" t="s">
        <v>166</v>
      </c>
      <c r="Q1" s="55" t="s">
        <v>167</v>
      </c>
      <c r="R1" s="55" t="s">
        <v>168</v>
      </c>
      <c r="S1" s="55" t="s">
        <v>169</v>
      </c>
      <c r="T1" s="55" t="s">
        <v>170</v>
      </c>
      <c r="U1" s="55" t="s">
        <v>171</v>
      </c>
      <c r="V1" s="56" t="s">
        <v>172</v>
      </c>
    </row>
    <row r="2" spans="1:22" s="43" customFormat="1" hidden="1">
      <c r="A2" s="40" t="s">
        <v>173</v>
      </c>
      <c r="B2" s="41"/>
      <c r="C2" s="42">
        <v>0</v>
      </c>
      <c r="D2" s="42">
        <v>1</v>
      </c>
      <c r="E2" s="42">
        <v>2</v>
      </c>
      <c r="F2" s="42">
        <v>3</v>
      </c>
      <c r="G2" s="42">
        <v>4</v>
      </c>
      <c r="H2" s="42">
        <v>5</v>
      </c>
      <c r="I2" s="42">
        <v>6</v>
      </c>
      <c r="J2" s="42">
        <v>7</v>
      </c>
      <c r="K2" s="42">
        <v>8</v>
      </c>
      <c r="L2" s="42">
        <v>9</v>
      </c>
      <c r="M2" s="42">
        <v>10</v>
      </c>
      <c r="N2" s="42">
        <v>11</v>
      </c>
      <c r="O2" s="42">
        <v>12</v>
      </c>
      <c r="P2" s="42">
        <v>13</v>
      </c>
      <c r="Q2" s="42">
        <v>14</v>
      </c>
      <c r="R2" s="42">
        <v>15</v>
      </c>
      <c r="S2" s="42">
        <v>16</v>
      </c>
      <c r="T2" s="42">
        <v>17</v>
      </c>
      <c r="U2" s="42">
        <v>18</v>
      </c>
      <c r="V2" s="42">
        <v>19</v>
      </c>
    </row>
    <row r="3" spans="1:22" s="19" customFormat="1">
      <c r="A3" s="285" t="s">
        <v>174</v>
      </c>
      <c r="B3" s="285"/>
      <c r="C3" s="57">
        <f>'Benfeitorias - Investimentos'!D24+'Maq e Impl. - Investimento'!C26</f>
        <v>4763917.9000000004</v>
      </c>
      <c r="D3" s="57"/>
      <c r="E3" s="57">
        <f>'Maq e Impl. - Investimento'!D26</f>
        <v>703000</v>
      </c>
      <c r="F3" s="57"/>
      <c r="G3" s="57">
        <f>'Maq e Impl. - Investimento'!E26</f>
        <v>606000</v>
      </c>
      <c r="H3" s="57"/>
      <c r="I3" s="57"/>
      <c r="J3" s="57"/>
      <c r="K3" s="57">
        <f>'Maq e Impl. - Investimento'!F26</f>
        <v>616000</v>
      </c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s="19" customFormat="1">
      <c r="A4" s="286" t="s">
        <v>175</v>
      </c>
      <c r="B4" s="286"/>
      <c r="C4" s="45">
        <f>'Custo de Produção'!D12*'Custo de Produção'!$D$3</f>
        <v>0</v>
      </c>
      <c r="D4" s="45">
        <f>'Custo de Produção'!E12*'Custo de Produção'!$D$3</f>
        <v>1813294.396010509</v>
      </c>
      <c r="E4" s="45">
        <f>'Custo de Produção'!F12*'Custo de Produção'!$D$3</f>
        <v>6346530.3860367807</v>
      </c>
      <c r="F4" s="45">
        <f>'Custo de Produção'!G12*'Custo de Produção'!$D$3</f>
        <v>12693060.772073561</v>
      </c>
      <c r="G4" s="45">
        <f>'Custo de Produção'!H12*'Custo de Produção'!$D$3</f>
        <v>23572827.148136616</v>
      </c>
      <c r="H4" s="45">
        <f>'Custo de Produção'!I12*'Custo de Produção'!$D$3</f>
        <v>39892476.712231204</v>
      </c>
      <c r="I4" s="45">
        <f>'Custo de Produção'!J12*'Custo de Produção'!$D$3</f>
        <v>48958948.69228375</v>
      </c>
      <c r="J4" s="45">
        <f>'Custo de Produção'!K12*'Custo de Produção'!$D$3</f>
        <v>58025420.672336288</v>
      </c>
      <c r="K4" s="45">
        <f>'Custo de Produção'!L12*'Custo de Produção'!$D$3</f>
        <v>48958948.69228375</v>
      </c>
      <c r="L4" s="45">
        <f>'Custo de Produção'!M12*'Custo de Produção'!$D$3</f>
        <v>48958948.69228375</v>
      </c>
      <c r="M4" s="45">
        <f>'Custo de Produção'!N12*'Custo de Produção'!$D$3</f>
        <v>48958948.69228375</v>
      </c>
      <c r="N4" s="45">
        <f>'Custo de Produção'!O12*'Custo de Produção'!$D$3</f>
        <v>48958948.69228375</v>
      </c>
      <c r="O4" s="45">
        <f>'Custo de Produção'!P12*'Custo de Produção'!$D$3</f>
        <v>48958948.69228375</v>
      </c>
      <c r="P4" s="45">
        <f>'Custo de Produção'!Q12*'Custo de Produção'!$D$3</f>
        <v>48958948.69228375</v>
      </c>
      <c r="Q4" s="45">
        <f>'Custo de Produção'!R12*'Custo de Produção'!$D$3</f>
        <v>48958948.69228375</v>
      </c>
      <c r="R4" s="45">
        <f>'Custo de Produção'!S12*'Custo de Produção'!$D$3</f>
        <v>48958948.69228375</v>
      </c>
      <c r="S4" s="45">
        <f>'Custo de Produção'!T12*'Custo de Produção'!$D$3</f>
        <v>48958948.69228375</v>
      </c>
      <c r="T4" s="45">
        <f>'Custo de Produção'!U12*'Custo de Produção'!$D$3</f>
        <v>48958948.69228375</v>
      </c>
      <c r="U4" s="45">
        <f>'Custo de Produção'!V12*'Custo de Produção'!$D$3</f>
        <v>48958948.69228375</v>
      </c>
      <c r="V4" s="45">
        <f>'Custo de Produção'!W12*'Custo de Produção'!$D$3</f>
        <v>48958948.69228375</v>
      </c>
    </row>
    <row r="5" spans="1:22" s="19" customFormat="1">
      <c r="A5" s="288" t="s">
        <v>232</v>
      </c>
      <c r="B5" s="288"/>
      <c r="C5" s="61">
        <f>SUM(C6:C10)</f>
        <v>17672934.864238504</v>
      </c>
      <c r="D5" s="61">
        <f t="shared" ref="D5:V5" si="0">SUM(D6:D10)</f>
        <v>5869211.4721824899</v>
      </c>
      <c r="E5" s="61">
        <f t="shared" si="0"/>
        <v>10704055.108809812</v>
      </c>
      <c r="F5" s="61">
        <f t="shared" si="0"/>
        <v>15457596.391467927</v>
      </c>
      <c r="G5" s="61">
        <f t="shared" si="0"/>
        <v>18350657.395803407</v>
      </c>
      <c r="H5" s="61">
        <f t="shared" si="0"/>
        <v>22690248.90230662</v>
      </c>
      <c r="I5" s="61">
        <f t="shared" si="0"/>
        <v>25101133.07258619</v>
      </c>
      <c r="J5" s="61">
        <f t="shared" si="0"/>
        <v>27512017.242865749</v>
      </c>
      <c r="K5" s="61">
        <f t="shared" si="0"/>
        <v>27768617.247092389</v>
      </c>
      <c r="L5" s="61">
        <f t="shared" si="0"/>
        <v>27768617.247092389</v>
      </c>
      <c r="M5" s="61">
        <f t="shared" si="0"/>
        <v>27768617.247092389</v>
      </c>
      <c r="N5" s="61">
        <f t="shared" si="0"/>
        <v>27768617.247092389</v>
      </c>
      <c r="O5" s="61">
        <f t="shared" si="0"/>
        <v>27768617.247092389</v>
      </c>
      <c r="P5" s="61">
        <f t="shared" si="0"/>
        <v>27768617.247092389</v>
      </c>
      <c r="Q5" s="61">
        <f t="shared" si="0"/>
        <v>27768617.247092389</v>
      </c>
      <c r="R5" s="61">
        <f t="shared" si="0"/>
        <v>27768617.247092389</v>
      </c>
      <c r="S5" s="61">
        <f t="shared" si="0"/>
        <v>27768617.247092389</v>
      </c>
      <c r="T5" s="61">
        <f t="shared" si="0"/>
        <v>27768617.247092389</v>
      </c>
      <c r="U5" s="61">
        <f t="shared" si="0"/>
        <v>27768617.247092389</v>
      </c>
      <c r="V5" s="61">
        <f t="shared" si="0"/>
        <v>27768617.247092389</v>
      </c>
    </row>
    <row r="6" spans="1:22" s="25" customFormat="1">
      <c r="A6" s="300" t="s">
        <v>246</v>
      </c>
      <c r="B6" s="300"/>
      <c r="C6" s="158">
        <f>'Custo de Produção'!E92*'Custo de Produção'!$D$3*(1+B$34)</f>
        <v>7763759.4980292497</v>
      </c>
      <c r="D6" s="158">
        <f>'Custo de Produção'!G92*'Custo de Produção'!$D$3</f>
        <v>1279170.58067792</v>
      </c>
      <c r="E6" s="158">
        <f>'Custo de Produção'!I92*'Custo de Produção'!$D$3</f>
        <v>2674481.8574234601</v>
      </c>
      <c r="F6" s="158">
        <f>'Custo de Produção'!K92*'Custo de Produção'!$D$3</f>
        <v>5348273.2828838611</v>
      </c>
      <c r="G6" s="158">
        <f>'Custo de Produção'!M92*'Custo de Produção'!$D$3</f>
        <v>5348273.2828838611</v>
      </c>
      <c r="H6" s="158">
        <f>'Custo de Produção'!O92*'Custo de Produção'!$D$3</f>
        <v>5348273.2828838611</v>
      </c>
      <c r="I6" s="158">
        <f>'Custo de Produção'!Q92*'Custo de Produção'!$D$3</f>
        <v>5348273.2828838611</v>
      </c>
      <c r="J6" s="158">
        <f>'Custo de Produção'!S92*'Custo de Produção'!$D$3</f>
        <v>5348273.2828838611</v>
      </c>
      <c r="K6" s="158">
        <f>'Custo de Produção'!U92*'Custo de Produção'!$D$3</f>
        <v>7098286.3271437604</v>
      </c>
      <c r="L6" s="158">
        <f>'Custo de Produção'!W92*'Custo de Produção'!$D$3</f>
        <v>7098286.3271437604</v>
      </c>
      <c r="M6" s="158">
        <f>'Custo de Produção'!Y92*'Custo de Produção'!$D$3</f>
        <v>7098286.3271437604</v>
      </c>
      <c r="N6" s="158">
        <f>'Custo de Produção'!AA92*'Custo de Produção'!$D$3</f>
        <v>7098286.3271437604</v>
      </c>
      <c r="O6" s="158">
        <f>'Custo de Produção'!AC92*'Custo de Produção'!$D$3</f>
        <v>7098286.3271437604</v>
      </c>
      <c r="P6" s="158">
        <f>'Custo de Produção'!AE92*'Custo de Produção'!$D$3</f>
        <v>7098286.3271437604</v>
      </c>
      <c r="Q6" s="158">
        <f>'Custo de Produção'!AG92*'Custo de Produção'!$D$3</f>
        <v>7098286.3271437604</v>
      </c>
      <c r="R6" s="158">
        <f>'Custo de Produção'!AI92*'Custo de Produção'!$D$3</f>
        <v>7098286.3271437604</v>
      </c>
      <c r="S6" s="158">
        <f>'Custo de Produção'!AK92*'Custo de Produção'!$D$3</f>
        <v>7098286.3271437604</v>
      </c>
      <c r="T6" s="158">
        <f>'Custo de Produção'!AM92*'Custo de Produção'!$D$3</f>
        <v>7098286.3271437604</v>
      </c>
      <c r="U6" s="158">
        <f>'Custo de Produção'!AO92*'Custo de Produção'!$D$3</f>
        <v>7098286.3271437604</v>
      </c>
      <c r="V6" s="158">
        <f>'Custo de Produção'!AQ92*'Custo de Produção'!$D$3</f>
        <v>7098286.3271437604</v>
      </c>
    </row>
    <row r="7" spans="1:22" s="25" customFormat="1">
      <c r="A7" s="287" t="s">
        <v>247</v>
      </c>
      <c r="B7" s="287"/>
      <c r="C7" s="159">
        <f>'Custo de Produção'!E67*'Custo de Produção'!$D$3</f>
        <v>3342864.0172192301</v>
      </c>
      <c r="D7" s="159">
        <f>'Custo de Produção'!G67*'Custo de Produção'!$D$3</f>
        <v>1281929.506644144</v>
      </c>
      <c r="E7" s="159">
        <f>'Custo de Produção'!I67*'Custo de Produção'!$D$3</f>
        <v>2767322.0156375626</v>
      </c>
      <c r="F7" s="159">
        <f>'Custo de Produção'!K67*'Custo de Produção'!$D$3</f>
        <v>3865233.6420605155</v>
      </c>
      <c r="G7" s="159">
        <f>'Custo de Produção'!M67*'Custo de Produção'!$D$3</f>
        <v>6562458.8516268581</v>
      </c>
      <c r="H7" s="159">
        <f>'Custo de Produção'!O67*'Custo de Produção'!$D$3</f>
        <v>10608296.66597637</v>
      </c>
      <c r="I7" s="159">
        <f>'Custo de Produção'!Q67*'Custo de Produção'!$D$3</f>
        <v>12855984.340614991</v>
      </c>
      <c r="J7" s="159">
        <f>'Custo de Produção'!S67*'Custo de Produção'!$D$3</f>
        <v>15103672.015253607</v>
      </c>
      <c r="K7" s="159">
        <f>'Custo de Produção'!U67*'Custo de Produção'!$D$3</f>
        <v>13608309.887804991</v>
      </c>
      <c r="L7" s="159">
        <f>'Custo de Produção'!W67*'Custo de Produção'!$D$3</f>
        <v>13608309.887804991</v>
      </c>
      <c r="M7" s="159">
        <f>'Custo de Produção'!Y67*'Custo de Produção'!$D$3</f>
        <v>13608309.887804991</v>
      </c>
      <c r="N7" s="159">
        <f>'Custo de Produção'!AA67*'Custo de Produção'!$D$3</f>
        <v>13608309.887804991</v>
      </c>
      <c r="O7" s="159">
        <f>'Custo de Produção'!AC67*'Custo de Produção'!$D$3</f>
        <v>13608309.887804991</v>
      </c>
      <c r="P7" s="159">
        <f>'Custo de Produção'!AE67*'Custo de Produção'!$D$3</f>
        <v>13608309.887804991</v>
      </c>
      <c r="Q7" s="159">
        <f>'Custo de Produção'!AG67*'Custo de Produção'!$D$3</f>
        <v>13608309.887804991</v>
      </c>
      <c r="R7" s="159">
        <f>'Custo de Produção'!AI67*'Custo de Produção'!$D$3</f>
        <v>13608309.887804991</v>
      </c>
      <c r="S7" s="159">
        <f>'Custo de Produção'!AK67*'Custo de Produção'!$D$3</f>
        <v>13608309.887804991</v>
      </c>
      <c r="T7" s="159">
        <f>'Custo de Produção'!AM67*'Custo de Produção'!$D$3</f>
        <v>13608309.887804991</v>
      </c>
      <c r="U7" s="159">
        <f>'Custo de Produção'!AO67*'Custo de Produção'!$D$3</f>
        <v>13608309.887804991</v>
      </c>
      <c r="V7" s="159">
        <f>'Custo de Produção'!AQ67*'Custo de Produção'!$D$3</f>
        <v>13608309.887804991</v>
      </c>
    </row>
    <row r="8" spans="1:22" s="25" customFormat="1">
      <c r="A8" s="287" t="s">
        <v>248</v>
      </c>
      <c r="B8" s="287"/>
      <c r="C8" s="159">
        <f>'Custo de Produção'!E42*'Custo de Produção'!$D$3</f>
        <v>5160574.8566960013</v>
      </c>
      <c r="D8" s="159">
        <f>'Custo de Produção'!G42*'Custo de Produção'!$D$3</f>
        <v>1902374.8925663999</v>
      </c>
      <c r="E8" s="159">
        <f>'Custo de Produção'!I42*'Custo de Produção'!$D$3</f>
        <v>3742277.1965061002</v>
      </c>
      <c r="F8" s="159">
        <f>'Custo de Produção'!K42*'Custo de Produção'!$D$3</f>
        <v>4609877.8803322008</v>
      </c>
      <c r="G8" s="159">
        <f>'Custo de Produção'!M42*'Custo de Produção'!$D$3</f>
        <v>4609877.8803322008</v>
      </c>
      <c r="H8" s="159">
        <f>'Custo de Produção'!O42*'Custo de Produção'!$D$3</f>
        <v>4609877.8803322008</v>
      </c>
      <c r="I8" s="159">
        <f>'Custo de Produção'!Q42*'Custo de Produção'!$D$3</f>
        <v>4609877.8803322008</v>
      </c>
      <c r="J8" s="159">
        <f>'Custo de Produção'!S42*'Custo de Produção'!$D$3</f>
        <v>4609877.8803322008</v>
      </c>
      <c r="K8" s="159">
        <f>'Custo de Produção'!U42*'Custo de Produção'!$D$3</f>
        <v>4775023.4633885007</v>
      </c>
      <c r="L8" s="159">
        <f>'Custo de Produção'!W42*'Custo de Produção'!$D$3</f>
        <v>4775023.4633885007</v>
      </c>
      <c r="M8" s="159">
        <f>'Custo de Produção'!Y42*'Custo de Produção'!$D$3</f>
        <v>4775023.4633885007</v>
      </c>
      <c r="N8" s="159">
        <f>'Custo de Produção'!AA42*'Custo de Produção'!$D$3</f>
        <v>4775023.4633885007</v>
      </c>
      <c r="O8" s="159">
        <f>'Custo de Produção'!AC42*'Custo de Produção'!$D$3</f>
        <v>4775023.4633885007</v>
      </c>
      <c r="P8" s="159">
        <f>'Custo de Produção'!AE42*'Custo de Produção'!$D$3</f>
        <v>4775023.4633885007</v>
      </c>
      <c r="Q8" s="159">
        <f>'Custo de Produção'!AG42*'Custo de Produção'!$D$3</f>
        <v>4775023.4633885007</v>
      </c>
      <c r="R8" s="159">
        <f>'Custo de Produção'!AI42*'Custo de Produção'!$D$3</f>
        <v>4775023.4633885007</v>
      </c>
      <c r="S8" s="159">
        <f>'Custo de Produção'!AK42*'Custo de Produção'!$D$3</f>
        <v>4775023.4633885007</v>
      </c>
      <c r="T8" s="159">
        <f>'Custo de Produção'!AM42*'Custo de Produção'!$D$3</f>
        <v>4775023.4633885007</v>
      </c>
      <c r="U8" s="159">
        <f>'Custo de Produção'!AO42*'Custo de Produção'!$D$3</f>
        <v>4775023.4633885007</v>
      </c>
      <c r="V8" s="159">
        <f>'Custo de Produção'!AQ42*'Custo de Produção'!$D$3</f>
        <v>4775023.4633885007</v>
      </c>
    </row>
    <row r="9" spans="1:22" s="25" customFormat="1">
      <c r="A9" s="287" t="s">
        <v>176</v>
      </c>
      <c r="B9" s="287"/>
      <c r="C9" s="159">
        <f>'Custo de Produção'!E102*'Custo de Produção'!$D$3+(1+B$34)</f>
        <v>1405736.4922940263</v>
      </c>
      <c r="D9" s="159">
        <f>'Custo de Produção'!G102*'Custo de Produção'!$D$3+(1+B$34)</f>
        <v>1405736.4922940263</v>
      </c>
      <c r="E9" s="159">
        <f>'Custo de Produção'!I102*'Custo de Produção'!$D$3+(1+B$34)</f>
        <v>1519974.0392426883</v>
      </c>
      <c r="F9" s="159">
        <f>'Custo de Produção'!K102*'Custo de Produção'!$D$3+(1+B$34)</f>
        <v>1634211.5861913504</v>
      </c>
      <c r="G9" s="159">
        <f>'Custo de Produção'!M102*'Custo de Produção'!$D$3+(1+B$34)</f>
        <v>1830047.3809604854</v>
      </c>
      <c r="H9" s="159">
        <f>'Custo de Produção'!O102*'Custo de Produção'!$D$3+(1+B$34)</f>
        <v>2123801.0731141879</v>
      </c>
      <c r="I9" s="159">
        <f>'Custo de Produção'!Q102*'Custo de Produção'!$D$3+(1+B$34)</f>
        <v>2286997.5687551335</v>
      </c>
      <c r="J9" s="159">
        <f>'Custo de Produção'!S102*'Custo de Produção'!$D$3+(1+B$34)</f>
        <v>2450194.0643960787</v>
      </c>
      <c r="K9" s="159">
        <f>'Custo de Produção'!U102*'Custo de Produção'!$D$3+(1+B$34)</f>
        <v>2286997.5687551335</v>
      </c>
      <c r="L9" s="159">
        <f>'Custo de Produção'!W102*'Custo de Produção'!$D$3+(1+B$34)</f>
        <v>2286997.5687551335</v>
      </c>
      <c r="M9" s="159">
        <f>'Custo de Produção'!Y102*'Custo de Produção'!$D$3+(1+B$34)</f>
        <v>2286997.5687551335</v>
      </c>
      <c r="N9" s="159">
        <f>'Custo de Produção'!AA102*'Custo de Produção'!$D$3+(1+B$34)</f>
        <v>2286997.5687551335</v>
      </c>
      <c r="O9" s="159">
        <f>'Custo de Produção'!AC102*'Custo de Produção'!$D$3+(1+B$34)</f>
        <v>2286997.5687551335</v>
      </c>
      <c r="P9" s="159">
        <f>'Custo de Produção'!AE102*'Custo de Produção'!$D$3+(1+B$34)</f>
        <v>2286997.5687551335</v>
      </c>
      <c r="Q9" s="159">
        <f>'Custo de Produção'!AG102*'Custo de Produção'!$D$3+(1+B$34)</f>
        <v>2286997.5687551335</v>
      </c>
      <c r="R9" s="159">
        <f>'Custo de Produção'!AI102*'Custo de Produção'!$D$3+(1+B$34)</f>
        <v>2286997.5687551335</v>
      </c>
      <c r="S9" s="159">
        <f>'Custo de Produção'!AK102*'Custo de Produção'!$D$3+(1+B$34)</f>
        <v>2286997.5687551335</v>
      </c>
      <c r="T9" s="159">
        <f>'Custo de Produção'!AM102*'Custo de Produção'!$D$3+(1+B$34)</f>
        <v>2286997.5687551335</v>
      </c>
      <c r="U9" s="159">
        <f>'Custo de Produção'!AO102*'Custo de Produção'!$D$3+(1+B$34)</f>
        <v>2286997.5687551335</v>
      </c>
      <c r="V9" s="159">
        <f>'Custo de Produção'!AQ102*'Custo de Produção'!$D$3+(1+B$34)</f>
        <v>2286997.5687551335</v>
      </c>
    </row>
    <row r="10" spans="1:22" s="25" customFormat="1">
      <c r="A10" s="301" t="s">
        <v>151</v>
      </c>
      <c r="B10" s="301"/>
      <c r="C10" s="160"/>
      <c r="D10" s="160"/>
      <c r="E10" s="160"/>
      <c r="F10" s="160"/>
      <c r="G10" s="22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</row>
    <row r="11" spans="1:22" s="19" customFormat="1">
      <c r="A11" s="286" t="s">
        <v>177</v>
      </c>
      <c r="B11" s="286"/>
      <c r="C11" s="44">
        <f>SUM(C5)</f>
        <v>17672934.864238504</v>
      </c>
      <c r="D11" s="44">
        <f t="shared" ref="D11:V11" si="1">SUM(D5)</f>
        <v>5869211.4721824899</v>
      </c>
      <c r="E11" s="44">
        <f t="shared" si="1"/>
        <v>10704055.108809812</v>
      </c>
      <c r="F11" s="44">
        <f t="shared" si="1"/>
        <v>15457596.391467927</v>
      </c>
      <c r="G11" s="44">
        <f t="shared" si="1"/>
        <v>18350657.395803407</v>
      </c>
      <c r="H11" s="44">
        <f t="shared" si="1"/>
        <v>22690248.90230662</v>
      </c>
      <c r="I11" s="44">
        <f t="shared" si="1"/>
        <v>25101133.07258619</v>
      </c>
      <c r="J11" s="44">
        <f t="shared" si="1"/>
        <v>27512017.242865749</v>
      </c>
      <c r="K11" s="44">
        <f t="shared" si="1"/>
        <v>27768617.247092389</v>
      </c>
      <c r="L11" s="44">
        <f t="shared" si="1"/>
        <v>27768617.247092389</v>
      </c>
      <c r="M11" s="44">
        <f t="shared" si="1"/>
        <v>27768617.247092389</v>
      </c>
      <c r="N11" s="44">
        <f t="shared" si="1"/>
        <v>27768617.247092389</v>
      </c>
      <c r="O11" s="44">
        <f t="shared" si="1"/>
        <v>27768617.247092389</v>
      </c>
      <c r="P11" s="44">
        <f t="shared" si="1"/>
        <v>27768617.247092389</v>
      </c>
      <c r="Q11" s="44">
        <f t="shared" si="1"/>
        <v>27768617.247092389</v>
      </c>
      <c r="R11" s="44">
        <f t="shared" si="1"/>
        <v>27768617.247092389</v>
      </c>
      <c r="S11" s="44">
        <f t="shared" si="1"/>
        <v>27768617.247092389</v>
      </c>
      <c r="T11" s="44">
        <f t="shared" si="1"/>
        <v>27768617.247092389</v>
      </c>
      <c r="U11" s="44">
        <f t="shared" si="1"/>
        <v>27768617.247092389</v>
      </c>
      <c r="V11" s="44">
        <f t="shared" si="1"/>
        <v>27768617.247092389</v>
      </c>
    </row>
    <row r="12" spans="1:22" s="19" customFormat="1">
      <c r="A12" s="285" t="s">
        <v>178</v>
      </c>
      <c r="B12" s="285"/>
      <c r="C12" s="58">
        <f>C4-C11</f>
        <v>-17672934.864238504</v>
      </c>
      <c r="D12" s="58">
        <f t="shared" ref="D12:V12" si="2">D4-D11</f>
        <v>-4055917.0761719812</v>
      </c>
      <c r="E12" s="58">
        <f t="shared" si="2"/>
        <v>-4357524.7227730313</v>
      </c>
      <c r="F12" s="59">
        <f t="shared" si="2"/>
        <v>-2764535.6193943657</v>
      </c>
      <c r="G12" s="59">
        <f t="shared" si="2"/>
        <v>5222169.7523332089</v>
      </c>
      <c r="H12" s="58">
        <f t="shared" si="2"/>
        <v>17202227.809924584</v>
      </c>
      <c r="I12" s="58">
        <f t="shared" si="2"/>
        <v>23857815.61969756</v>
      </c>
      <c r="J12" s="58">
        <f t="shared" si="2"/>
        <v>30513403.429470539</v>
      </c>
      <c r="K12" s="58">
        <f t="shared" si="2"/>
        <v>21190331.445191361</v>
      </c>
      <c r="L12" s="58">
        <f t="shared" si="2"/>
        <v>21190331.445191361</v>
      </c>
      <c r="M12" s="58">
        <f t="shared" si="2"/>
        <v>21190331.445191361</v>
      </c>
      <c r="N12" s="58">
        <f t="shared" si="2"/>
        <v>21190331.445191361</v>
      </c>
      <c r="O12" s="58">
        <f t="shared" si="2"/>
        <v>21190331.445191361</v>
      </c>
      <c r="P12" s="58">
        <f t="shared" si="2"/>
        <v>21190331.445191361</v>
      </c>
      <c r="Q12" s="58">
        <f t="shared" si="2"/>
        <v>21190331.445191361</v>
      </c>
      <c r="R12" s="58">
        <f t="shared" si="2"/>
        <v>21190331.445191361</v>
      </c>
      <c r="S12" s="58">
        <f t="shared" si="2"/>
        <v>21190331.445191361</v>
      </c>
      <c r="T12" s="58">
        <f t="shared" si="2"/>
        <v>21190331.445191361</v>
      </c>
      <c r="U12" s="58">
        <f t="shared" si="2"/>
        <v>21190331.445191361</v>
      </c>
      <c r="V12" s="58">
        <f t="shared" si="2"/>
        <v>21190331.445191361</v>
      </c>
    </row>
    <row r="13" spans="1:22" s="19" customFormat="1">
      <c r="A13" s="286" t="s">
        <v>179</v>
      </c>
      <c r="B13" s="286"/>
      <c r="C13" s="46">
        <f>'Maq e Impl. - Investimento'!G26+'Benfeitorias - Investimentos'!$D$25</f>
        <v>141276.71600000001</v>
      </c>
      <c r="D13" s="46">
        <f>'Maq e Impl. - Investimento'!H26+'Benfeitorias - Investimentos'!$D$25</f>
        <v>141276.71600000001</v>
      </c>
      <c r="E13" s="46">
        <f>'Maq e Impl. - Investimento'!I26+'Benfeitorias - Investimentos'!$D$25</f>
        <v>154796.71600000001</v>
      </c>
      <c r="F13" s="46">
        <f>'Maq e Impl. - Investimento'!J26+'Benfeitorias - Investimentos'!$D$25</f>
        <v>154796.71600000001</v>
      </c>
      <c r="G13" s="46">
        <f>'Maq e Impl. - Investimento'!K26+'Benfeitorias - Investimentos'!$D$25</f>
        <v>165836.71600000001</v>
      </c>
      <c r="H13" s="46">
        <f>'Maq e Impl. - Investimento'!L26+'Benfeitorias - Investimentos'!$D$25</f>
        <v>165836.71600000001</v>
      </c>
      <c r="I13" s="46">
        <f>'Maq e Impl. - Investimento'!M26+'Benfeitorias - Investimentos'!$D$25</f>
        <v>165836.71600000001</v>
      </c>
      <c r="J13" s="46">
        <f>'Maq e Impl. - Investimento'!N26+'Benfeitorias - Investimentos'!$D$25</f>
        <v>165836.71600000001</v>
      </c>
      <c r="K13" s="46">
        <f>'Maq e Impl. - Investimento'!O26+'Benfeitorias - Investimentos'!$D$25</f>
        <v>194636.71600000001</v>
      </c>
      <c r="L13" s="46">
        <f>'Maq e Impl. - Investimento'!P26+'Benfeitorias - Investimentos'!$D$25</f>
        <v>194636.71600000001</v>
      </c>
      <c r="M13" s="46">
        <f>'Maq e Impl. - Investimento'!Q26+'Benfeitorias - Investimentos'!$D$25</f>
        <v>194636.71600000001</v>
      </c>
      <c r="N13" s="46">
        <f>'Maq e Impl. - Investimento'!R26+'Benfeitorias - Investimentos'!$D$25</f>
        <v>186636.71600000001</v>
      </c>
      <c r="O13" s="46">
        <f>'Maq e Impl. - Investimento'!S26+'Benfeitorias - Investimentos'!$D$25</f>
        <v>186636.71600000001</v>
      </c>
      <c r="P13" s="46">
        <f>'Maq e Impl. - Investimento'!T26+'Benfeitorias - Investimentos'!$D$25</f>
        <v>186636.71600000001</v>
      </c>
      <c r="Q13" s="46">
        <f>'Maq e Impl. - Investimento'!U26+'Benfeitorias - Investimentos'!$D$25</f>
        <v>186636.71600000001</v>
      </c>
      <c r="R13" s="46">
        <f>'Maq e Impl. - Investimento'!V26+'Benfeitorias - Investimentos'!$D$25</f>
        <v>186636.71600000001</v>
      </c>
      <c r="S13" s="46">
        <f>'Maq e Impl. - Investimento'!W26+'Benfeitorias - Investimentos'!$D$25</f>
        <v>186636.71600000001</v>
      </c>
      <c r="T13" s="46">
        <f>'Maq e Impl. - Investimento'!X26+'Benfeitorias - Investimentos'!$D$25</f>
        <v>154636.71600000001</v>
      </c>
      <c r="U13" s="46">
        <f>'Maq e Impl. - Investimento'!Y26+'Benfeitorias - Investimentos'!$D$25</f>
        <v>154636.71600000001</v>
      </c>
      <c r="V13" s="46">
        <f>'Maq e Impl. - Investimento'!Z26+'Benfeitorias - Investimentos'!$D$25</f>
        <v>154636.71600000001</v>
      </c>
    </row>
    <row r="14" spans="1:22" s="19" customFormat="1">
      <c r="A14" s="285" t="s">
        <v>180</v>
      </c>
      <c r="B14" s="285"/>
      <c r="C14" s="58">
        <f>C12-C13</f>
        <v>-17814211.580238506</v>
      </c>
      <c r="D14" s="58">
        <f>D12-D13</f>
        <v>-4197193.7921719812</v>
      </c>
      <c r="E14" s="58">
        <f>E12-E13</f>
        <v>-4512321.4387730313</v>
      </c>
      <c r="F14" s="60">
        <f t="shared" ref="F14:V14" si="3">F12-F13</f>
        <v>-2919332.3353943657</v>
      </c>
      <c r="G14" s="60">
        <f t="shared" si="3"/>
        <v>5056333.0363332089</v>
      </c>
      <c r="H14" s="58">
        <f t="shared" si="3"/>
        <v>17036391.093924582</v>
      </c>
      <c r="I14" s="58">
        <f t="shared" si="3"/>
        <v>23691978.903697558</v>
      </c>
      <c r="J14" s="58">
        <f t="shared" si="3"/>
        <v>30347566.713470541</v>
      </c>
      <c r="K14" s="58">
        <f>K12-K13</f>
        <v>20995694.729191363</v>
      </c>
      <c r="L14" s="58">
        <f t="shared" si="3"/>
        <v>20995694.729191363</v>
      </c>
      <c r="M14" s="58">
        <f t="shared" si="3"/>
        <v>20995694.729191363</v>
      </c>
      <c r="N14" s="58">
        <f t="shared" si="3"/>
        <v>21003694.729191363</v>
      </c>
      <c r="O14" s="58">
        <f t="shared" si="3"/>
        <v>21003694.729191363</v>
      </c>
      <c r="P14" s="58">
        <f t="shared" si="3"/>
        <v>21003694.729191363</v>
      </c>
      <c r="Q14" s="58">
        <f t="shared" si="3"/>
        <v>21003694.729191363</v>
      </c>
      <c r="R14" s="58">
        <f t="shared" si="3"/>
        <v>21003694.729191363</v>
      </c>
      <c r="S14" s="58">
        <f t="shared" si="3"/>
        <v>21003694.729191363</v>
      </c>
      <c r="T14" s="58">
        <f t="shared" si="3"/>
        <v>21035694.729191363</v>
      </c>
      <c r="U14" s="58">
        <f t="shared" si="3"/>
        <v>21035694.729191363</v>
      </c>
      <c r="V14" s="58">
        <f t="shared" si="3"/>
        <v>21035694.729191363</v>
      </c>
    </row>
    <row r="15" spans="1:22" s="19" customFormat="1">
      <c r="A15" s="286" t="s">
        <v>181</v>
      </c>
      <c r="B15" s="286"/>
      <c r="C15" s="46">
        <f>IF(C14&gt;0,C14*27.5%,0)</f>
        <v>0</v>
      </c>
      <c r="D15" s="46">
        <f t="shared" ref="D15:V15" si="4">IF(D14&gt;0,D14*27.5%,0)</f>
        <v>0</v>
      </c>
      <c r="E15" s="46">
        <f t="shared" si="4"/>
        <v>0</v>
      </c>
      <c r="F15" s="46">
        <f t="shared" si="4"/>
        <v>0</v>
      </c>
      <c r="G15" s="46">
        <f t="shared" si="4"/>
        <v>1390491.5849916325</v>
      </c>
      <c r="H15" s="46">
        <f t="shared" si="4"/>
        <v>4685007.5508292606</v>
      </c>
      <c r="I15" s="46">
        <f t="shared" si="4"/>
        <v>6515294.1985168289</v>
      </c>
      <c r="J15" s="46">
        <f t="shared" si="4"/>
        <v>8345580.8462043991</v>
      </c>
      <c r="K15" s="46">
        <f t="shared" si="4"/>
        <v>5773816.0505276257</v>
      </c>
      <c r="L15" s="46">
        <f t="shared" si="4"/>
        <v>5773816.0505276257</v>
      </c>
      <c r="M15" s="46">
        <f t="shared" si="4"/>
        <v>5773816.0505276257</v>
      </c>
      <c r="N15" s="46">
        <f t="shared" si="4"/>
        <v>5776016.0505276257</v>
      </c>
      <c r="O15" s="46">
        <f t="shared" si="4"/>
        <v>5776016.0505276257</v>
      </c>
      <c r="P15" s="46">
        <f t="shared" si="4"/>
        <v>5776016.0505276257</v>
      </c>
      <c r="Q15" s="46">
        <f t="shared" si="4"/>
        <v>5776016.0505276257</v>
      </c>
      <c r="R15" s="46">
        <f t="shared" si="4"/>
        <v>5776016.0505276257</v>
      </c>
      <c r="S15" s="46">
        <f t="shared" si="4"/>
        <v>5776016.0505276257</v>
      </c>
      <c r="T15" s="46">
        <f t="shared" si="4"/>
        <v>5784816.0505276257</v>
      </c>
      <c r="U15" s="46">
        <f t="shared" si="4"/>
        <v>5784816.0505276257</v>
      </c>
      <c r="V15" s="46">
        <f t="shared" si="4"/>
        <v>5784816.0505276257</v>
      </c>
    </row>
    <row r="16" spans="1:22" s="19" customFormat="1">
      <c r="A16" s="285" t="s">
        <v>182</v>
      </c>
      <c r="B16" s="285"/>
      <c r="C16" s="58">
        <f>C14-C15</f>
        <v>-17814211.580238506</v>
      </c>
      <c r="D16" s="58">
        <f>D14-D15</f>
        <v>-4197193.7921719812</v>
      </c>
      <c r="E16" s="58">
        <f t="shared" ref="E16:V16" si="5">E14-E15</f>
        <v>-4512321.4387730313</v>
      </c>
      <c r="F16" s="60">
        <f t="shared" si="5"/>
        <v>-2919332.3353943657</v>
      </c>
      <c r="G16" s="60">
        <f t="shared" si="5"/>
        <v>3665841.4513415764</v>
      </c>
      <c r="H16" s="58">
        <f t="shared" si="5"/>
        <v>12351383.54309532</v>
      </c>
      <c r="I16" s="58">
        <f t="shared" si="5"/>
        <v>17176684.705180727</v>
      </c>
      <c r="J16" s="58">
        <f t="shared" si="5"/>
        <v>22001985.867266141</v>
      </c>
      <c r="K16" s="58">
        <f t="shared" si="5"/>
        <v>15221878.678663738</v>
      </c>
      <c r="L16" s="58">
        <f t="shared" si="5"/>
        <v>15221878.678663738</v>
      </c>
      <c r="M16" s="58">
        <f t="shared" si="5"/>
        <v>15221878.678663738</v>
      </c>
      <c r="N16" s="58">
        <f t="shared" si="5"/>
        <v>15227678.678663738</v>
      </c>
      <c r="O16" s="58">
        <f t="shared" si="5"/>
        <v>15227678.678663738</v>
      </c>
      <c r="P16" s="58">
        <f t="shared" si="5"/>
        <v>15227678.678663738</v>
      </c>
      <c r="Q16" s="58">
        <f t="shared" si="5"/>
        <v>15227678.678663738</v>
      </c>
      <c r="R16" s="58">
        <f t="shared" si="5"/>
        <v>15227678.678663738</v>
      </c>
      <c r="S16" s="58">
        <f t="shared" si="5"/>
        <v>15227678.678663738</v>
      </c>
      <c r="T16" s="58">
        <f t="shared" si="5"/>
        <v>15250878.678663738</v>
      </c>
      <c r="U16" s="58">
        <f t="shared" si="5"/>
        <v>15250878.678663738</v>
      </c>
      <c r="V16" s="58">
        <f t="shared" si="5"/>
        <v>15250878.678663738</v>
      </c>
    </row>
    <row r="17" spans="1:22" s="19" customFormat="1" hidden="1">
      <c r="A17" s="286" t="s">
        <v>183</v>
      </c>
      <c r="B17" s="28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s="19" customFormat="1">
      <c r="A18" s="292" t="s">
        <v>258</v>
      </c>
      <c r="B18" s="293"/>
      <c r="C18" s="222">
        <f>(C4-C5-C13-C15)+C17</f>
        <v>-17814211.580238506</v>
      </c>
      <c r="D18" s="161">
        <f>(D4-D5-D13-D15)+D17</f>
        <v>-4197193.7921719812</v>
      </c>
      <c r="E18" s="161">
        <f>(E4-E5-E13-E15)+E17</f>
        <v>-4512321.4387730313</v>
      </c>
      <c r="F18" s="161">
        <f t="shared" ref="F18:V18" si="6">(F4-F5-F13-F15)+F17</f>
        <v>-2919332.3353943657</v>
      </c>
      <c r="G18" s="161">
        <f t="shared" si="6"/>
        <v>3665841.4513415764</v>
      </c>
      <c r="H18" s="161">
        <f t="shared" si="6"/>
        <v>12351383.54309532</v>
      </c>
      <c r="I18" s="161">
        <f t="shared" si="6"/>
        <v>17176684.705180727</v>
      </c>
      <c r="J18" s="161">
        <f t="shared" si="6"/>
        <v>22001985.867266141</v>
      </c>
      <c r="K18" s="161">
        <f t="shared" si="6"/>
        <v>15221878.678663738</v>
      </c>
      <c r="L18" s="161">
        <f t="shared" si="6"/>
        <v>15221878.678663738</v>
      </c>
      <c r="M18" s="161">
        <f t="shared" si="6"/>
        <v>15221878.678663738</v>
      </c>
      <c r="N18" s="161">
        <f t="shared" si="6"/>
        <v>15227678.678663738</v>
      </c>
      <c r="O18" s="161">
        <f t="shared" si="6"/>
        <v>15227678.678663738</v>
      </c>
      <c r="P18" s="161">
        <f t="shared" si="6"/>
        <v>15227678.678663738</v>
      </c>
      <c r="Q18" s="161">
        <f t="shared" si="6"/>
        <v>15227678.678663738</v>
      </c>
      <c r="R18" s="161">
        <f t="shared" si="6"/>
        <v>15227678.678663738</v>
      </c>
      <c r="S18" s="161">
        <f t="shared" si="6"/>
        <v>15227678.678663738</v>
      </c>
      <c r="T18" s="161">
        <f t="shared" si="6"/>
        <v>15250878.678663738</v>
      </c>
      <c r="U18" s="161">
        <f t="shared" si="6"/>
        <v>15250878.678663738</v>
      </c>
      <c r="V18" s="161">
        <f t="shared" si="6"/>
        <v>15250878.678663738</v>
      </c>
    </row>
    <row r="19" spans="1:22" s="19" customFormat="1">
      <c r="A19" s="294" t="s">
        <v>184</v>
      </c>
      <c r="B19" s="295"/>
      <c r="C19" s="223">
        <f>C18</f>
        <v>-17814211.580238506</v>
      </c>
      <c r="D19" s="162">
        <f>C19+D18</f>
        <v>-22011405.372410487</v>
      </c>
      <c r="E19" s="162">
        <f t="shared" ref="E19:U19" si="7">D19+E18</f>
        <v>-26523726.81118352</v>
      </c>
      <c r="F19" s="162">
        <f>E19+F18</f>
        <v>-29443059.146577887</v>
      </c>
      <c r="G19" s="162">
        <f>F19+G18</f>
        <v>-25777217.69523631</v>
      </c>
      <c r="H19" s="162">
        <f>G19+H18</f>
        <v>-13425834.15214099</v>
      </c>
      <c r="I19" s="162">
        <f>H19+I18</f>
        <v>3750850.553039737</v>
      </c>
      <c r="J19" s="162">
        <f>I19+J18</f>
        <v>25752836.420305878</v>
      </c>
      <c r="K19" s="162">
        <f t="shared" si="7"/>
        <v>40974715.098969616</v>
      </c>
      <c r="L19" s="162">
        <f t="shared" si="7"/>
        <v>56196593.777633354</v>
      </c>
      <c r="M19" s="162">
        <f t="shared" si="7"/>
        <v>71418472.4562971</v>
      </c>
      <c r="N19" s="162">
        <f t="shared" si="7"/>
        <v>86646151.13496083</v>
      </c>
      <c r="O19" s="162">
        <f t="shared" si="7"/>
        <v>101873829.81362456</v>
      </c>
      <c r="P19" s="162">
        <f t="shared" si="7"/>
        <v>117101508.49228829</v>
      </c>
      <c r="Q19" s="162">
        <f t="shared" si="7"/>
        <v>132329187.17095202</v>
      </c>
      <c r="R19" s="162">
        <f t="shared" si="7"/>
        <v>147556865.84961575</v>
      </c>
      <c r="S19" s="162">
        <f t="shared" si="7"/>
        <v>162784544.52827948</v>
      </c>
      <c r="T19" s="162">
        <f t="shared" si="7"/>
        <v>178035423.20694321</v>
      </c>
      <c r="U19" s="162">
        <f t="shared" si="7"/>
        <v>193286301.88560694</v>
      </c>
      <c r="V19" s="162">
        <f>U19+V18</f>
        <v>208537180.56427068</v>
      </c>
    </row>
    <row r="20" spans="1:22" s="19" customFormat="1">
      <c r="A20" s="294" t="s">
        <v>185</v>
      </c>
      <c r="B20" s="295"/>
      <c r="C20" s="162">
        <f>C18</f>
        <v>-17814211.580238506</v>
      </c>
      <c r="D20" s="162">
        <f>D18/(1+$B$26)^D2</f>
        <v>-3649733.7323234621</v>
      </c>
      <c r="E20" s="162">
        <f t="shared" ref="E20:V20" si="8">E18/(1+$B$26)^E2</f>
        <v>-3411963.2807357521</v>
      </c>
      <c r="F20" s="162">
        <f t="shared" si="8"/>
        <v>-1919508.3983853811</v>
      </c>
      <c r="G20" s="162">
        <f t="shared" si="8"/>
        <v>2095956.7476340223</v>
      </c>
      <c r="H20" s="162">
        <f t="shared" si="8"/>
        <v>6140820.5463731559</v>
      </c>
      <c r="I20" s="162">
        <f t="shared" si="8"/>
        <v>7425954.8043215852</v>
      </c>
      <c r="J20" s="162">
        <f>J18/(1+$B$26)^J2</f>
        <v>8271361.4393697521</v>
      </c>
      <c r="K20" s="162">
        <f>K18/(1+$B$26)^K2</f>
        <v>4976059.1413263334</v>
      </c>
      <c r="L20" s="162">
        <f t="shared" si="8"/>
        <v>4327007.9489794206</v>
      </c>
      <c r="M20" s="162">
        <f t="shared" si="8"/>
        <v>3762615.6078081918</v>
      </c>
      <c r="N20" s="162">
        <f t="shared" si="8"/>
        <v>3273086.3296553907</v>
      </c>
      <c r="O20" s="162">
        <f t="shared" si="8"/>
        <v>2846162.0257872967</v>
      </c>
      <c r="P20" s="162">
        <f t="shared" si="8"/>
        <v>2474923.5006846054</v>
      </c>
      <c r="Q20" s="162">
        <f t="shared" si="8"/>
        <v>2152107.391899657</v>
      </c>
      <c r="R20" s="162">
        <f t="shared" si="8"/>
        <v>1871397.7320866587</v>
      </c>
      <c r="S20" s="162">
        <f t="shared" si="8"/>
        <v>1627302.3757275296</v>
      </c>
      <c r="T20" s="162">
        <f t="shared" si="8"/>
        <v>1417201.4246831175</v>
      </c>
      <c r="U20" s="162">
        <f t="shared" si="8"/>
        <v>1232349.0649418416</v>
      </c>
      <c r="V20" s="162">
        <f t="shared" si="8"/>
        <v>1071607.8825581232</v>
      </c>
    </row>
    <row r="21" spans="1:22" s="19" customFormat="1">
      <c r="A21" s="296" t="s">
        <v>186</v>
      </c>
      <c r="B21" s="297"/>
      <c r="C21" s="163">
        <f>C18</f>
        <v>-17814211.580238506</v>
      </c>
      <c r="D21" s="163">
        <f>C21+D20</f>
        <v>-21463945.312561966</v>
      </c>
      <c r="E21" s="163">
        <f t="shared" ref="E21:U21" si="9">D21+E20</f>
        <v>-24875908.59329772</v>
      </c>
      <c r="F21" s="163">
        <f t="shared" si="9"/>
        <v>-26795416.991683099</v>
      </c>
      <c r="G21" s="163">
        <f t="shared" si="9"/>
        <v>-24699460.244049076</v>
      </c>
      <c r="H21" s="163">
        <f>G21+H20</f>
        <v>-18558639.697675921</v>
      </c>
      <c r="I21" s="163">
        <f t="shared" si="9"/>
        <v>-11132684.893354336</v>
      </c>
      <c r="J21" s="163">
        <f t="shared" si="9"/>
        <v>-2861323.4539845837</v>
      </c>
      <c r="K21" s="163">
        <f t="shared" si="9"/>
        <v>2114735.6873417497</v>
      </c>
      <c r="L21" s="163">
        <f t="shared" si="9"/>
        <v>6441743.6363211703</v>
      </c>
      <c r="M21" s="163">
        <f t="shared" si="9"/>
        <v>10204359.244129362</v>
      </c>
      <c r="N21" s="163">
        <f t="shared" si="9"/>
        <v>13477445.573784752</v>
      </c>
      <c r="O21" s="163">
        <f t="shared" si="9"/>
        <v>16323607.599572048</v>
      </c>
      <c r="P21" s="163">
        <f t="shared" si="9"/>
        <v>18798531.100256652</v>
      </c>
      <c r="Q21" s="163">
        <f t="shared" si="9"/>
        <v>20950638.492156308</v>
      </c>
      <c r="R21" s="163">
        <f t="shared" si="9"/>
        <v>22822036.224242967</v>
      </c>
      <c r="S21" s="163">
        <f t="shared" si="9"/>
        <v>24449338.599970497</v>
      </c>
      <c r="T21" s="163">
        <f t="shared" si="9"/>
        <v>25866540.024653614</v>
      </c>
      <c r="U21" s="163">
        <f t="shared" si="9"/>
        <v>27098889.089595456</v>
      </c>
      <c r="V21" s="163">
        <f>U21+V20</f>
        <v>28170496.972153578</v>
      </c>
    </row>
    <row r="22" spans="1:22" s="19" customFormat="1">
      <c r="E22" s="47"/>
    </row>
    <row r="23" spans="1:22" s="19" customFormat="1">
      <c r="G23" s="1"/>
    </row>
    <row r="24" spans="1:22" s="19" customFormat="1">
      <c r="A24" s="298" t="s">
        <v>187</v>
      </c>
      <c r="B24" s="299"/>
      <c r="G24" s="23"/>
    </row>
    <row r="25" spans="1:22" s="19" customFormat="1">
      <c r="A25" s="155" t="s">
        <v>259</v>
      </c>
      <c r="B25" s="156">
        <f>SUM(C18:G18)</f>
        <v>-25777217.69523631</v>
      </c>
      <c r="G25" s="23"/>
    </row>
    <row r="26" spans="1:22" s="19" customFormat="1">
      <c r="A26" s="48" t="s">
        <v>257</v>
      </c>
      <c r="B26" s="154">
        <v>0.15</v>
      </c>
      <c r="G26" s="1"/>
    </row>
    <row r="27" spans="1:22" s="19" customFormat="1">
      <c r="A27" s="48" t="s">
        <v>188</v>
      </c>
      <c r="B27" s="50">
        <f>NPV($B$26,D18:V18)+C18</f>
        <v>28170496.972153574</v>
      </c>
    </row>
    <row r="28" spans="1:22" s="19" customFormat="1">
      <c r="A28" s="48" t="s">
        <v>189</v>
      </c>
      <c r="B28" s="221">
        <f>NPV(B26,D18:V18)/(-C18)</f>
        <v>2.5813496345470268</v>
      </c>
      <c r="D28" s="52"/>
    </row>
    <row r="29" spans="1:22" s="19" customFormat="1">
      <c r="A29" s="48" t="s">
        <v>190</v>
      </c>
      <c r="B29" s="49">
        <f>IRR(C18:V18,$B$26)</f>
        <v>0.25633433953704055</v>
      </c>
      <c r="C29" s="157"/>
    </row>
    <row r="30" spans="1:22" s="19" customFormat="1">
      <c r="A30" s="48" t="s">
        <v>191</v>
      </c>
      <c r="B30" s="51">
        <f>B41</f>
        <v>5.7816312858145187</v>
      </c>
      <c r="C30" s="52"/>
    </row>
    <row r="31" spans="1:22" s="19" customFormat="1">
      <c r="A31" s="53" t="s">
        <v>192</v>
      </c>
      <c r="B31" s="54">
        <f>B46</f>
        <v>7.5750179756147187</v>
      </c>
    </row>
    <row r="32" spans="1:22" s="19" customFormat="1"/>
    <row r="33" spans="1:22">
      <c r="A33" s="83" t="s">
        <v>233</v>
      </c>
      <c r="B33" s="20">
        <v>2020</v>
      </c>
      <c r="C33" s="20">
        <v>2021</v>
      </c>
      <c r="D33" s="20">
        <v>2022</v>
      </c>
      <c r="E33" s="20">
        <v>2023</v>
      </c>
      <c r="F33" s="20">
        <v>2024</v>
      </c>
      <c r="G33" s="20">
        <v>2025</v>
      </c>
      <c r="H33" s="20">
        <v>2026</v>
      </c>
      <c r="I33" s="20">
        <v>2027</v>
      </c>
      <c r="J33" s="20">
        <v>2028</v>
      </c>
      <c r="K33" s="20">
        <v>2029</v>
      </c>
      <c r="L33" s="20">
        <v>2030</v>
      </c>
      <c r="M33" s="20">
        <v>2031</v>
      </c>
      <c r="N33" s="20">
        <v>2032</v>
      </c>
      <c r="O33" s="20">
        <v>2033</v>
      </c>
      <c r="P33" s="20">
        <v>2034</v>
      </c>
      <c r="Q33" s="20">
        <v>2035</v>
      </c>
      <c r="R33" s="20">
        <v>2036</v>
      </c>
      <c r="S33" s="20">
        <v>2037</v>
      </c>
      <c r="T33" s="20">
        <v>2038</v>
      </c>
      <c r="U33" s="20">
        <v>2039</v>
      </c>
      <c r="V33" s="20">
        <v>2040</v>
      </c>
    </row>
    <row r="34" spans="1:22">
      <c r="A34" s="22" t="s">
        <v>234</v>
      </c>
      <c r="B34" s="21">
        <v>4.2966026032611238E-2</v>
      </c>
      <c r="C34" s="21">
        <v>3.137953157777118E-2</v>
      </c>
      <c r="D34" s="21">
        <v>2.20497784363336E-2</v>
      </c>
      <c r="E34" s="21">
        <v>3.0000000000001359E-2</v>
      </c>
      <c r="F34" s="21">
        <v>3.0000000000001359E-2</v>
      </c>
      <c r="G34" s="21">
        <v>3.0000000000001359E-2</v>
      </c>
      <c r="H34" s="21">
        <v>3.0000000000001359E-2</v>
      </c>
      <c r="I34" s="21">
        <v>3.0000000000001359E-2</v>
      </c>
      <c r="J34" s="21">
        <v>3.0000000000001359E-2</v>
      </c>
      <c r="K34" s="21">
        <v>3.0000000000001359E-2</v>
      </c>
      <c r="L34" s="21">
        <v>3.0000000000001359E-2</v>
      </c>
      <c r="M34" s="21">
        <v>3.0000000000001359E-2</v>
      </c>
      <c r="N34" s="21">
        <v>3.0000000000001359E-2</v>
      </c>
      <c r="O34" s="21">
        <v>3.0000000000001359E-2</v>
      </c>
      <c r="P34" s="21">
        <v>3.0000000000001359E-2</v>
      </c>
      <c r="Q34" s="21">
        <v>3.0000000000001359E-2</v>
      </c>
      <c r="R34" s="21">
        <v>3.0000000000001359E-2</v>
      </c>
      <c r="S34" s="21">
        <v>3.0000000000001359E-2</v>
      </c>
      <c r="T34" s="21">
        <v>3.0000000000001359E-2</v>
      </c>
      <c r="U34" s="21">
        <v>3.0000000000001359E-2</v>
      </c>
      <c r="V34" s="21">
        <v>3.0000000000001359E-2</v>
      </c>
    </row>
    <row r="35" spans="1:22">
      <c r="A35" s="289" t="s">
        <v>235</v>
      </c>
      <c r="B35" s="289"/>
      <c r="C35" s="289"/>
      <c r="D35" s="289"/>
      <c r="E35" s="289"/>
      <c r="F35" s="289"/>
      <c r="G35" s="289"/>
      <c r="H35" s="289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1:22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8" spans="1:22">
      <c r="A38" s="1" t="s">
        <v>255</v>
      </c>
      <c r="B38" s="84"/>
      <c r="C38" s="84">
        <v>0</v>
      </c>
      <c r="D38" s="84">
        <f>C38+1</f>
        <v>1</v>
      </c>
      <c r="E38" s="84">
        <f t="shared" ref="E38:V38" si="10">D38+1</f>
        <v>2</v>
      </c>
      <c r="F38" s="84">
        <f t="shared" si="10"/>
        <v>3</v>
      </c>
      <c r="G38" s="84">
        <f t="shared" si="10"/>
        <v>4</v>
      </c>
      <c r="H38" s="84">
        <f t="shared" si="10"/>
        <v>5</v>
      </c>
      <c r="I38" s="84">
        <f t="shared" si="10"/>
        <v>6</v>
      </c>
      <c r="J38" s="84">
        <f t="shared" si="10"/>
        <v>7</v>
      </c>
      <c r="K38" s="84">
        <f t="shared" si="10"/>
        <v>8</v>
      </c>
      <c r="L38" s="84">
        <f t="shared" si="10"/>
        <v>9</v>
      </c>
      <c r="M38" s="84">
        <f t="shared" si="10"/>
        <v>10</v>
      </c>
      <c r="N38" s="84">
        <f t="shared" si="10"/>
        <v>11</v>
      </c>
      <c r="O38" s="84">
        <f t="shared" si="10"/>
        <v>12</v>
      </c>
      <c r="P38" s="84">
        <f t="shared" si="10"/>
        <v>13</v>
      </c>
      <c r="Q38" s="84">
        <f t="shared" si="10"/>
        <v>14</v>
      </c>
      <c r="R38" s="84">
        <f t="shared" si="10"/>
        <v>15</v>
      </c>
      <c r="S38" s="84">
        <f t="shared" si="10"/>
        <v>16</v>
      </c>
      <c r="T38" s="84">
        <f t="shared" si="10"/>
        <v>17</v>
      </c>
      <c r="U38" s="84">
        <f t="shared" si="10"/>
        <v>18</v>
      </c>
      <c r="V38" s="84">
        <f t="shared" si="10"/>
        <v>19</v>
      </c>
    </row>
    <row r="39" spans="1:22">
      <c r="A39" s="1" t="s">
        <v>184</v>
      </c>
      <c r="C39" s="152">
        <f t="shared" ref="C39:V39" si="11">C19</f>
        <v>-17814211.580238506</v>
      </c>
      <c r="D39" s="152">
        <f t="shared" si="11"/>
        <v>-22011405.372410487</v>
      </c>
      <c r="E39" s="152">
        <f t="shared" si="11"/>
        <v>-26523726.81118352</v>
      </c>
      <c r="F39" s="152">
        <f t="shared" si="11"/>
        <v>-29443059.146577887</v>
      </c>
      <c r="G39" s="152">
        <f t="shared" si="11"/>
        <v>-25777217.69523631</v>
      </c>
      <c r="H39" s="152">
        <f t="shared" si="11"/>
        <v>-13425834.15214099</v>
      </c>
      <c r="I39" s="152">
        <f t="shared" si="11"/>
        <v>3750850.553039737</v>
      </c>
      <c r="J39" s="152">
        <f t="shared" si="11"/>
        <v>25752836.420305878</v>
      </c>
      <c r="K39" s="152">
        <f t="shared" si="11"/>
        <v>40974715.098969616</v>
      </c>
      <c r="L39" s="152">
        <f t="shared" si="11"/>
        <v>56196593.777633354</v>
      </c>
      <c r="M39" s="152">
        <f t="shared" si="11"/>
        <v>71418472.4562971</v>
      </c>
      <c r="N39" s="152">
        <f t="shared" si="11"/>
        <v>86646151.13496083</v>
      </c>
      <c r="O39" s="152">
        <f t="shared" si="11"/>
        <v>101873829.81362456</v>
      </c>
      <c r="P39" s="152">
        <f t="shared" si="11"/>
        <v>117101508.49228829</v>
      </c>
      <c r="Q39" s="152">
        <f t="shared" si="11"/>
        <v>132329187.17095202</v>
      </c>
      <c r="R39" s="152">
        <f t="shared" si="11"/>
        <v>147556865.84961575</v>
      </c>
      <c r="S39" s="152">
        <f t="shared" si="11"/>
        <v>162784544.52827948</v>
      </c>
      <c r="T39" s="152">
        <f t="shared" si="11"/>
        <v>178035423.20694321</v>
      </c>
      <c r="U39" s="152">
        <f t="shared" si="11"/>
        <v>193286301.88560694</v>
      </c>
      <c r="V39" s="152">
        <f t="shared" si="11"/>
        <v>208537180.56427068</v>
      </c>
    </row>
    <row r="40" spans="1:22">
      <c r="C40" s="84">
        <f t="shared" ref="C40" si="12">IF(AND(C39&gt;0,B39&lt;0),B38-(B39/(C39-B39)),0)</f>
        <v>0</v>
      </c>
      <c r="D40" s="84">
        <f t="shared" ref="D40" si="13">IF(AND(D39&gt;0,C39&lt;0),C38-(C39/(D39-C39)),0)</f>
        <v>0</v>
      </c>
      <c r="E40" s="84">
        <f t="shared" ref="E40" si="14">IF(AND(E39&gt;0,D39&lt;0),D38-(D39/(E39-D39)),0)</f>
        <v>0</v>
      </c>
      <c r="F40" s="84">
        <f t="shared" ref="F40" si="15">IF(AND(F39&gt;0,E39&lt;0),E38-(E39/(F39-E39)),0)</f>
        <v>0</v>
      </c>
      <c r="G40" s="84">
        <f t="shared" ref="G40" si="16">IF(AND(G39&gt;0,F39&lt;0),F38-(F39/(G39-F39)),0)</f>
        <v>0</v>
      </c>
      <c r="H40" s="84">
        <f t="shared" ref="H40" si="17">IF(AND(H39&gt;0,G39&lt;0),G38-(G39/(H39-G39)),0)</f>
        <v>0</v>
      </c>
      <c r="I40" s="84">
        <f t="shared" ref="I40" si="18">IF(AND(I39&gt;0,H39&lt;0),H38-(H39/(I39-H39)),0)</f>
        <v>5.7816312858145187</v>
      </c>
      <c r="J40" s="84">
        <f t="shared" ref="J40" si="19">IF(AND(J39&gt;0,I39&lt;0),I38-(I39/(J39-I39)),0)</f>
        <v>0</v>
      </c>
      <c r="K40" s="84">
        <f t="shared" ref="K40" si="20">IF(AND(K39&gt;0,J39&lt;0),J38-(J39/(K39-J39)),0)</f>
        <v>0</v>
      </c>
      <c r="L40" s="84">
        <f t="shared" ref="L40" si="21">IF(AND(L39&gt;0,K39&lt;0),K38-(K39/(L39-K39)),0)</f>
        <v>0</v>
      </c>
      <c r="M40" s="84">
        <f t="shared" ref="M40" si="22">IF(AND(M39&gt;0,L39&lt;0),L38-(L39/(M39-L39)),0)</f>
        <v>0</v>
      </c>
      <c r="N40" s="84">
        <f t="shared" ref="N40" si="23">IF(AND(N39&gt;0,M39&lt;0),M38-(M39/(N39-M39)),0)</f>
        <v>0</v>
      </c>
      <c r="O40" s="84">
        <f t="shared" ref="O40" si="24">IF(AND(O39&gt;0,N39&lt;0),N38-(N39/(O39-N39)),0)</f>
        <v>0</v>
      </c>
      <c r="P40" s="84">
        <f t="shared" ref="P40" si="25">IF(AND(P39&gt;0,O39&lt;0),O38-(O39/(P39-O39)),0)</f>
        <v>0</v>
      </c>
      <c r="Q40" s="84">
        <f t="shared" ref="Q40" si="26">IF(AND(Q39&gt;0,P39&lt;0),P38-(P39/(Q39-P39)),0)</f>
        <v>0</v>
      </c>
      <c r="R40" s="84">
        <f t="shared" ref="R40" si="27">IF(AND(R39&gt;0,Q39&lt;0),Q38-(Q39/(R39-Q39)),0)</f>
        <v>0</v>
      </c>
      <c r="S40" s="84">
        <f t="shared" ref="S40" si="28">IF(AND(S39&gt;0,R39&lt;0),R38-(R39/(S39-R39)),0)</f>
        <v>0</v>
      </c>
      <c r="T40" s="84">
        <f t="shared" ref="T40" si="29">IF(AND(T39&gt;0,S39&lt;0),S38-(S39/(T39-S39)),0)</f>
        <v>0</v>
      </c>
      <c r="U40" s="84">
        <f t="shared" ref="U40" si="30">IF(AND(U39&gt;0,T39&lt;0),T38-(T39/(U39-T39)),0)</f>
        <v>0</v>
      </c>
      <c r="V40" s="84">
        <f t="shared" ref="V40" si="31">IF(AND(V39&gt;0,U39&lt;0),U38-(U39/(V39-U39)),0)</f>
        <v>0</v>
      </c>
    </row>
    <row r="41" spans="1:22">
      <c r="A41" s="1" t="s">
        <v>256</v>
      </c>
      <c r="B41" s="153">
        <f>SUM(B40:V40)</f>
        <v>5.7816312858145187</v>
      </c>
    </row>
    <row r="43" spans="1:22">
      <c r="A43" s="1" t="s">
        <v>255</v>
      </c>
      <c r="B43" s="84"/>
      <c r="C43" s="84">
        <v>0</v>
      </c>
      <c r="D43" s="84">
        <f>C43+1</f>
        <v>1</v>
      </c>
      <c r="E43" s="84">
        <f t="shared" ref="E43:V43" si="32">D43+1</f>
        <v>2</v>
      </c>
      <c r="F43" s="84">
        <f t="shared" si="32"/>
        <v>3</v>
      </c>
      <c r="G43" s="84">
        <f t="shared" si="32"/>
        <v>4</v>
      </c>
      <c r="H43" s="84">
        <f t="shared" si="32"/>
        <v>5</v>
      </c>
      <c r="I43" s="84">
        <f t="shared" si="32"/>
        <v>6</v>
      </c>
      <c r="J43" s="84">
        <f t="shared" si="32"/>
        <v>7</v>
      </c>
      <c r="K43" s="84">
        <f t="shared" si="32"/>
        <v>8</v>
      </c>
      <c r="L43" s="84">
        <f t="shared" si="32"/>
        <v>9</v>
      </c>
      <c r="M43" s="84">
        <f t="shared" si="32"/>
        <v>10</v>
      </c>
      <c r="N43" s="84">
        <f t="shared" si="32"/>
        <v>11</v>
      </c>
      <c r="O43" s="84">
        <f t="shared" si="32"/>
        <v>12</v>
      </c>
      <c r="P43" s="84">
        <f t="shared" si="32"/>
        <v>13</v>
      </c>
      <c r="Q43" s="84">
        <f t="shared" si="32"/>
        <v>14</v>
      </c>
      <c r="R43" s="84">
        <f t="shared" si="32"/>
        <v>15</v>
      </c>
      <c r="S43" s="84">
        <f t="shared" si="32"/>
        <v>16</v>
      </c>
      <c r="T43" s="84">
        <f t="shared" si="32"/>
        <v>17</v>
      </c>
      <c r="U43" s="84">
        <f t="shared" si="32"/>
        <v>18</v>
      </c>
      <c r="V43" s="84">
        <f t="shared" si="32"/>
        <v>19</v>
      </c>
    </row>
    <row r="44" spans="1:22">
      <c r="A44" s="1" t="s">
        <v>186</v>
      </c>
      <c r="C44" s="152">
        <f t="shared" ref="C44:V44" si="33">C21</f>
        <v>-17814211.580238506</v>
      </c>
      <c r="D44" s="152">
        <f t="shared" si="33"/>
        <v>-21463945.312561966</v>
      </c>
      <c r="E44" s="152">
        <f t="shared" si="33"/>
        <v>-24875908.59329772</v>
      </c>
      <c r="F44" s="152">
        <f t="shared" si="33"/>
        <v>-26795416.991683099</v>
      </c>
      <c r="G44" s="152">
        <f t="shared" si="33"/>
        <v>-24699460.244049076</v>
      </c>
      <c r="H44" s="152">
        <f t="shared" si="33"/>
        <v>-18558639.697675921</v>
      </c>
      <c r="I44" s="152">
        <f t="shared" si="33"/>
        <v>-11132684.893354336</v>
      </c>
      <c r="J44" s="152">
        <f t="shared" si="33"/>
        <v>-2861323.4539845837</v>
      </c>
      <c r="K44" s="152">
        <f t="shared" si="33"/>
        <v>2114735.6873417497</v>
      </c>
      <c r="L44" s="152">
        <f t="shared" si="33"/>
        <v>6441743.6363211703</v>
      </c>
      <c r="M44" s="152">
        <f t="shared" si="33"/>
        <v>10204359.244129362</v>
      </c>
      <c r="N44" s="152">
        <f t="shared" si="33"/>
        <v>13477445.573784752</v>
      </c>
      <c r="O44" s="152">
        <f t="shared" si="33"/>
        <v>16323607.599572048</v>
      </c>
      <c r="P44" s="152">
        <f t="shared" si="33"/>
        <v>18798531.100256652</v>
      </c>
      <c r="Q44" s="152">
        <f t="shared" si="33"/>
        <v>20950638.492156308</v>
      </c>
      <c r="R44" s="152">
        <f t="shared" si="33"/>
        <v>22822036.224242967</v>
      </c>
      <c r="S44" s="152">
        <f t="shared" si="33"/>
        <v>24449338.599970497</v>
      </c>
      <c r="T44" s="152">
        <f t="shared" si="33"/>
        <v>25866540.024653614</v>
      </c>
      <c r="U44" s="152">
        <f t="shared" si="33"/>
        <v>27098889.089595456</v>
      </c>
      <c r="V44" s="152">
        <f t="shared" si="33"/>
        <v>28170496.972153578</v>
      </c>
    </row>
    <row r="45" spans="1:22">
      <c r="C45" s="84">
        <f t="shared" ref="C45" si="34">IF(AND(C44&gt;0,B44&lt;0),B43-(B44/(C44-B44)),0)</f>
        <v>0</v>
      </c>
      <c r="D45" s="84">
        <f t="shared" ref="D45" si="35">IF(AND(D44&gt;0,C44&lt;0),C43-(C44/(D44-C44)),0)</f>
        <v>0</v>
      </c>
      <c r="E45" s="84">
        <f t="shared" ref="E45" si="36">IF(AND(E44&gt;0,D44&lt;0),D43-(D44/(E44-D44)),0)</f>
        <v>0</v>
      </c>
      <c r="F45" s="84">
        <f t="shared" ref="F45" si="37">IF(AND(F44&gt;0,E44&lt;0),E43-(E44/(F44-E44)),0)</f>
        <v>0</v>
      </c>
      <c r="G45" s="84">
        <f t="shared" ref="G45" si="38">IF(AND(G44&gt;0,F44&lt;0),F43-(F44/(G44-F44)),0)</f>
        <v>0</v>
      </c>
      <c r="H45" s="84">
        <f t="shared" ref="H45" si="39">IF(AND(H44&gt;0,G44&lt;0),G43-(G44/(H44-G44)),0)</f>
        <v>0</v>
      </c>
      <c r="I45" s="84">
        <f t="shared" ref="I45" si="40">IF(AND(I44&gt;0,H44&lt;0),H43-(H44/(I44-H44)),0)</f>
        <v>0</v>
      </c>
      <c r="J45" s="84">
        <f t="shared" ref="J45" si="41">IF(AND(J44&gt;0,I44&lt;0),I43-(I44/(J44-I44)),0)</f>
        <v>0</v>
      </c>
      <c r="K45" s="84">
        <f t="shared" ref="K45" si="42">IF(AND(K44&gt;0,J44&lt;0),J43-(J44/(K44-J44)),0)</f>
        <v>7.5750179756147187</v>
      </c>
      <c r="L45" s="84">
        <f t="shared" ref="L45" si="43">IF(AND(L44&gt;0,K44&lt;0),K43-(K44/(L44-K44)),0)</f>
        <v>0</v>
      </c>
      <c r="M45" s="84">
        <f t="shared" ref="M45" si="44">IF(AND(M44&gt;0,L44&lt;0),L43-(L44/(M44-L44)),0)</f>
        <v>0</v>
      </c>
      <c r="N45" s="84">
        <f t="shared" ref="N45" si="45">IF(AND(N44&gt;0,M44&lt;0),M43-(M44/(N44-M44)),0)</f>
        <v>0</v>
      </c>
      <c r="O45" s="84">
        <f t="shared" ref="O45" si="46">IF(AND(O44&gt;0,N44&lt;0),N43-(N44/(O44-N44)),0)</f>
        <v>0</v>
      </c>
      <c r="P45" s="84">
        <f t="shared" ref="P45" si="47">IF(AND(P44&gt;0,O44&lt;0),O43-(O44/(P44-O44)),0)</f>
        <v>0</v>
      </c>
      <c r="Q45" s="84">
        <f t="shared" ref="Q45" si="48">IF(AND(Q44&gt;0,P44&lt;0),P43-(P44/(Q44-P44)),0)</f>
        <v>0</v>
      </c>
      <c r="R45" s="84">
        <f t="shared" ref="R45" si="49">IF(AND(R44&gt;0,Q44&lt;0),Q43-(Q44/(R44-Q44)),0)</f>
        <v>0</v>
      </c>
      <c r="S45" s="84">
        <f t="shared" ref="S45" si="50">IF(AND(S44&gt;0,R44&lt;0),R43-(R44/(S44-R44)),0)</f>
        <v>0</v>
      </c>
      <c r="T45" s="84">
        <f t="shared" ref="T45" si="51">IF(AND(T44&gt;0,S44&lt;0),S43-(S44/(T44-S44)),0)</f>
        <v>0</v>
      </c>
      <c r="U45" s="84">
        <f t="shared" ref="U45" si="52">IF(AND(U44&gt;0,T44&lt;0),T43-(T44/(U44-T44)),0)</f>
        <v>0</v>
      </c>
      <c r="V45" s="84">
        <f t="shared" ref="V45" si="53">IF(AND(V44&gt;0,U44&lt;0),U43-(U44/(V44-U44)),0)</f>
        <v>0</v>
      </c>
    </row>
    <row r="46" spans="1:22">
      <c r="A46" s="1" t="s">
        <v>256</v>
      </c>
      <c r="B46" s="153">
        <f>SUM(B45:V45)</f>
        <v>7.5750179756147187</v>
      </c>
    </row>
    <row r="51" spans="14:14">
      <c r="N51" s="1">
        <f>N44/M44</f>
        <v>1.3207537339043036</v>
      </c>
    </row>
  </sheetData>
  <mergeCells count="22">
    <mergeCell ref="A35:H35"/>
    <mergeCell ref="A1:B1"/>
    <mergeCell ref="A18:B18"/>
    <mergeCell ref="A19:B19"/>
    <mergeCell ref="A20:B20"/>
    <mergeCell ref="A21:B21"/>
    <mergeCell ref="A24:B24"/>
    <mergeCell ref="A6:B6"/>
    <mergeCell ref="A8:B8"/>
    <mergeCell ref="A9:B9"/>
    <mergeCell ref="A10:B10"/>
    <mergeCell ref="A13:B13"/>
    <mergeCell ref="A14:B14"/>
    <mergeCell ref="A15:B15"/>
    <mergeCell ref="A16:B16"/>
    <mergeCell ref="A17:B17"/>
    <mergeCell ref="A12:B12"/>
    <mergeCell ref="A3:B3"/>
    <mergeCell ref="A4:B4"/>
    <mergeCell ref="A7:B7"/>
    <mergeCell ref="A5:B5"/>
    <mergeCell ref="A11:B11"/>
  </mergeCells>
  <phoneticPr fontId="3" type="noConversion"/>
  <conditionalFormatting sqref="C18:V21">
    <cfRule type="cellIs" dxfId="1" priority="1" operator="lessThan">
      <formula>0</formula>
    </cfRule>
    <cfRule type="cellIs" dxfId="0" priority="2" operator="greaterThan">
      <formula>0</formula>
    </cfRule>
  </conditionalFormatting>
  <pageMargins left="0.12" right="0.16" top="0.78740157499999996" bottom="0.78740157499999996" header="0.31496062000000002" footer="0.31496062000000002"/>
  <pageSetup paperSize="9" scale="37" fitToHeight="0" orientation="landscape" r:id="rId1"/>
  <ignoredErrors>
    <ignoredError sqref="C15:V17 I21:U21 E20:F20 L20:V20 K19:U19 D18:V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0ACE4-068C-4666-BCAF-59BBEC13B286}">
  <sheetPr>
    <pageSetUpPr fitToPage="1"/>
  </sheetPr>
  <dimension ref="A1:AO27"/>
  <sheetViews>
    <sheetView showGridLines="0" workbookViewId="0">
      <selection activeCell="F3" sqref="F3:F23"/>
    </sheetView>
  </sheetViews>
  <sheetFormatPr defaultRowHeight="12.75"/>
  <cols>
    <col min="1" max="1" width="25.83203125" style="1" bestFit="1" customWidth="1"/>
    <col min="2" max="2" width="11.33203125" style="1" bestFit="1" customWidth="1"/>
    <col min="3" max="3" width="13.83203125" style="1" bestFit="1" customWidth="1"/>
    <col min="4" max="6" width="12" style="1" bestFit="1" customWidth="1"/>
    <col min="7" max="8" width="10.83203125" style="1" bestFit="1" customWidth="1"/>
    <col min="9" max="26" width="12" style="1" bestFit="1" customWidth="1"/>
    <col min="27" max="16384" width="9.33203125" style="1"/>
  </cols>
  <sheetData>
    <row r="1" spans="1:41" s="25" customFormat="1">
      <c r="A1" s="305" t="s">
        <v>241</v>
      </c>
      <c r="B1" s="307" t="s">
        <v>193</v>
      </c>
      <c r="C1" s="302" t="s">
        <v>239</v>
      </c>
      <c r="D1" s="303"/>
      <c r="E1" s="303"/>
      <c r="F1" s="304"/>
      <c r="G1" s="302" t="s">
        <v>240</v>
      </c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s="19" customFormat="1">
      <c r="A2" s="306"/>
      <c r="B2" s="308"/>
      <c r="C2" s="62" t="s">
        <v>153</v>
      </c>
      <c r="D2" s="63" t="s">
        <v>155</v>
      </c>
      <c r="E2" s="63" t="s">
        <v>157</v>
      </c>
      <c r="F2" s="64" t="s">
        <v>161</v>
      </c>
      <c r="G2" s="62" t="s">
        <v>153</v>
      </c>
      <c r="H2" s="63" t="s">
        <v>154</v>
      </c>
      <c r="I2" s="63" t="s">
        <v>155</v>
      </c>
      <c r="J2" s="63" t="s">
        <v>156</v>
      </c>
      <c r="K2" s="63" t="s">
        <v>157</v>
      </c>
      <c r="L2" s="63" t="s">
        <v>158</v>
      </c>
      <c r="M2" s="63" t="s">
        <v>159</v>
      </c>
      <c r="N2" s="63" t="s">
        <v>160</v>
      </c>
      <c r="O2" s="63" t="s">
        <v>161</v>
      </c>
      <c r="P2" s="63" t="s">
        <v>162</v>
      </c>
      <c r="Q2" s="63" t="s">
        <v>163</v>
      </c>
      <c r="R2" s="63" t="s">
        <v>164</v>
      </c>
      <c r="S2" s="63" t="s">
        <v>165</v>
      </c>
      <c r="T2" s="63" t="s">
        <v>166</v>
      </c>
      <c r="U2" s="63" t="s">
        <v>167</v>
      </c>
      <c r="V2" s="63" t="s">
        <v>168</v>
      </c>
      <c r="W2" s="63" t="s">
        <v>169</v>
      </c>
      <c r="X2" s="63" t="s">
        <v>170</v>
      </c>
      <c r="Y2" s="63" t="s">
        <v>171</v>
      </c>
      <c r="Z2" s="64" t="s">
        <v>172</v>
      </c>
    </row>
    <row r="3" spans="1:41" s="19" customFormat="1">
      <c r="A3" s="26" t="s">
        <v>194</v>
      </c>
      <c r="B3" s="27">
        <v>160000</v>
      </c>
      <c r="C3" s="28">
        <f>10*B3</f>
        <v>1600000</v>
      </c>
      <c r="D3" s="29">
        <f>2*B3</f>
        <v>320000</v>
      </c>
      <c r="E3" s="29"/>
      <c r="F3" s="30">
        <f>(4*B3)-128000</f>
        <v>512000</v>
      </c>
      <c r="G3" s="33">
        <f>($C$4-($C$4*20%))/8</f>
        <v>48000</v>
      </c>
      <c r="H3" s="34">
        <f t="shared" ref="H3" si="0">($C$4-($C$4*20%))/8</f>
        <v>48000</v>
      </c>
      <c r="I3" s="34">
        <f>(($C$4-($C$4*20%))/8)+(($D$4-($D$4*20%))/8)</f>
        <v>56000</v>
      </c>
      <c r="J3" s="34">
        <f t="shared" ref="J3:N3" si="1">(($C$4-($C$4*20%))/8)+(($D$4-($D$4*20%))/8)</f>
        <v>56000</v>
      </c>
      <c r="K3" s="34">
        <f t="shared" si="1"/>
        <v>56000</v>
      </c>
      <c r="L3" s="34">
        <f t="shared" si="1"/>
        <v>56000</v>
      </c>
      <c r="M3" s="34">
        <f t="shared" si="1"/>
        <v>56000</v>
      </c>
      <c r="N3" s="34">
        <f t="shared" si="1"/>
        <v>56000</v>
      </c>
      <c r="O3" s="34">
        <f>((($D$4-($D$4*20%))/8))+((($B$4*4)-($B$4*4*20%))/8)</f>
        <v>40000</v>
      </c>
      <c r="P3" s="34">
        <f t="shared" ref="P3:Q3" si="2">((($D$4-($D$4*20%))/8))+((($B$4*4)-($B$4*4*20%))/8)</f>
        <v>40000</v>
      </c>
      <c r="Q3" s="34">
        <f t="shared" si="2"/>
        <v>40000</v>
      </c>
      <c r="R3" s="34">
        <f>((($B$4*4)-($B$4*4*20%))/8)</f>
        <v>32000</v>
      </c>
      <c r="S3" s="34">
        <f t="shared" ref="S3:W3" si="3">((($B$4*4)-($B$4*4*20%))/8)</f>
        <v>32000</v>
      </c>
      <c r="T3" s="34">
        <f t="shared" si="3"/>
        <v>32000</v>
      </c>
      <c r="U3" s="34">
        <f t="shared" si="3"/>
        <v>32000</v>
      </c>
      <c r="V3" s="34">
        <f t="shared" si="3"/>
        <v>32000</v>
      </c>
      <c r="W3" s="34">
        <f t="shared" si="3"/>
        <v>32000</v>
      </c>
      <c r="X3" s="34"/>
      <c r="Y3" s="34"/>
      <c r="Z3" s="35"/>
    </row>
    <row r="4" spans="1:41" s="19" customFormat="1">
      <c r="A4" s="31" t="s">
        <v>195</v>
      </c>
      <c r="B4" s="27">
        <v>80000</v>
      </c>
      <c r="C4" s="28">
        <f>6*B4</f>
        <v>480000</v>
      </c>
      <c r="D4" s="29">
        <f>1*B4</f>
        <v>80000</v>
      </c>
      <c r="E4" s="29"/>
      <c r="F4" s="30"/>
      <c r="G4" s="33">
        <f>($C$5-($C$5*20%))/20</f>
        <v>8600</v>
      </c>
      <c r="H4" s="34">
        <f>(($C$5-($C$5*20%))/20)+(($D$5-($D$5*20%))/20)</f>
        <v>8600</v>
      </c>
      <c r="I4" s="34">
        <f t="shared" ref="I4:Z4" si="4">(($C$5-($C$5*20%))/20)+(($D$5-($D$5*20%))/20)</f>
        <v>8600</v>
      </c>
      <c r="J4" s="34">
        <f t="shared" si="4"/>
        <v>8600</v>
      </c>
      <c r="K4" s="34">
        <f t="shared" si="4"/>
        <v>8600</v>
      </c>
      <c r="L4" s="34">
        <f t="shared" si="4"/>
        <v>8600</v>
      </c>
      <c r="M4" s="34">
        <f t="shared" si="4"/>
        <v>8600</v>
      </c>
      <c r="N4" s="34">
        <f t="shared" si="4"/>
        <v>8600</v>
      </c>
      <c r="O4" s="34">
        <f t="shared" si="4"/>
        <v>8600</v>
      </c>
      <c r="P4" s="34">
        <f t="shared" si="4"/>
        <v>8600</v>
      </c>
      <c r="Q4" s="34">
        <f t="shared" si="4"/>
        <v>8600</v>
      </c>
      <c r="R4" s="34">
        <f t="shared" si="4"/>
        <v>8600</v>
      </c>
      <c r="S4" s="34">
        <f t="shared" si="4"/>
        <v>8600</v>
      </c>
      <c r="T4" s="34">
        <f t="shared" si="4"/>
        <v>8600</v>
      </c>
      <c r="U4" s="34">
        <f t="shared" si="4"/>
        <v>8600</v>
      </c>
      <c r="V4" s="34">
        <f t="shared" si="4"/>
        <v>8600</v>
      </c>
      <c r="W4" s="34">
        <f t="shared" si="4"/>
        <v>8600</v>
      </c>
      <c r="X4" s="34">
        <f t="shared" si="4"/>
        <v>8600</v>
      </c>
      <c r="Y4" s="34">
        <f t="shared" si="4"/>
        <v>8600</v>
      </c>
      <c r="Z4" s="35">
        <f t="shared" si="4"/>
        <v>8600</v>
      </c>
    </row>
    <row r="5" spans="1:41" s="19" customFormat="1">
      <c r="A5" s="31" t="s">
        <v>196</v>
      </c>
      <c r="B5" s="27">
        <v>215000</v>
      </c>
      <c r="C5" s="28">
        <f>1*B5</f>
        <v>215000</v>
      </c>
      <c r="D5" s="29"/>
      <c r="E5" s="29"/>
      <c r="F5" s="30"/>
      <c r="G5" s="33">
        <f>($C$6-($C$6*20%))/20</f>
        <v>6600</v>
      </c>
      <c r="H5" s="34">
        <f t="shared" ref="H5:Z5" si="5">($C$6-($C$6*20%))/20</f>
        <v>6600</v>
      </c>
      <c r="I5" s="34">
        <f t="shared" si="5"/>
        <v>6600</v>
      </c>
      <c r="J5" s="34">
        <f t="shared" si="5"/>
        <v>6600</v>
      </c>
      <c r="K5" s="34">
        <f t="shared" si="5"/>
        <v>6600</v>
      </c>
      <c r="L5" s="34">
        <f t="shared" si="5"/>
        <v>6600</v>
      </c>
      <c r="M5" s="34">
        <f t="shared" si="5"/>
        <v>6600</v>
      </c>
      <c r="N5" s="34">
        <f t="shared" si="5"/>
        <v>6600</v>
      </c>
      <c r="O5" s="34">
        <f t="shared" si="5"/>
        <v>6600</v>
      </c>
      <c r="P5" s="34">
        <f t="shared" si="5"/>
        <v>6600</v>
      </c>
      <c r="Q5" s="34">
        <f t="shared" si="5"/>
        <v>6600</v>
      </c>
      <c r="R5" s="34">
        <f t="shared" si="5"/>
        <v>6600</v>
      </c>
      <c r="S5" s="34">
        <f t="shared" si="5"/>
        <v>6600</v>
      </c>
      <c r="T5" s="34">
        <f t="shared" si="5"/>
        <v>6600</v>
      </c>
      <c r="U5" s="34">
        <f t="shared" si="5"/>
        <v>6600</v>
      </c>
      <c r="V5" s="34">
        <f t="shared" si="5"/>
        <v>6600</v>
      </c>
      <c r="W5" s="34">
        <f t="shared" si="5"/>
        <v>6600</v>
      </c>
      <c r="X5" s="34">
        <f t="shared" si="5"/>
        <v>6600</v>
      </c>
      <c r="Y5" s="34">
        <f t="shared" si="5"/>
        <v>6600</v>
      </c>
      <c r="Z5" s="35">
        <f t="shared" si="5"/>
        <v>6600</v>
      </c>
    </row>
    <row r="6" spans="1:41" s="19" customFormat="1">
      <c r="A6" s="31" t="s">
        <v>197</v>
      </c>
      <c r="B6" s="27">
        <v>165000</v>
      </c>
      <c r="C6" s="28">
        <f>1*B6</f>
        <v>165000</v>
      </c>
      <c r="D6" s="29">
        <f>1*B6</f>
        <v>165000</v>
      </c>
      <c r="E6" s="29">
        <f>2*B6</f>
        <v>330000</v>
      </c>
      <c r="F6" s="30"/>
      <c r="G6" s="33">
        <f>($C$7-($C$7*20%))/20</f>
        <v>2720</v>
      </c>
      <c r="H6" s="34">
        <f>(($C$7-($C$7*20%))/20)+(($D$7-($D$7*20%))/20)</f>
        <v>2720</v>
      </c>
      <c r="I6" s="34">
        <f t="shared" ref="I6:J6" si="6">(($C$7-($C$7*20%))/20)+(($D$7-($D$7*20%))/20)</f>
        <v>2720</v>
      </c>
      <c r="J6" s="34">
        <f t="shared" si="6"/>
        <v>2720</v>
      </c>
      <c r="K6" s="34">
        <f>(($C$7-($C$7*20%))/20)+(($D$7-($D$7*20%))/20)+(($E$7-($E$7*20%))/20)</f>
        <v>2720</v>
      </c>
      <c r="L6" s="34">
        <f t="shared" ref="L6:Z6" si="7">(($C$7-($C$7*20%))/20)+(($D$7-($D$7*20%))/20)+(($E$7-($E$7*20%))/20)</f>
        <v>2720</v>
      </c>
      <c r="M6" s="34">
        <f t="shared" si="7"/>
        <v>2720</v>
      </c>
      <c r="N6" s="34">
        <f t="shared" si="7"/>
        <v>2720</v>
      </c>
      <c r="O6" s="34">
        <f t="shared" si="7"/>
        <v>2720</v>
      </c>
      <c r="P6" s="34">
        <f t="shared" si="7"/>
        <v>2720</v>
      </c>
      <c r="Q6" s="34">
        <f t="shared" si="7"/>
        <v>2720</v>
      </c>
      <c r="R6" s="34">
        <f t="shared" si="7"/>
        <v>2720</v>
      </c>
      <c r="S6" s="34">
        <f t="shared" si="7"/>
        <v>2720</v>
      </c>
      <c r="T6" s="34">
        <f t="shared" si="7"/>
        <v>2720</v>
      </c>
      <c r="U6" s="34">
        <f t="shared" si="7"/>
        <v>2720</v>
      </c>
      <c r="V6" s="34">
        <f t="shared" si="7"/>
        <v>2720</v>
      </c>
      <c r="W6" s="34">
        <f t="shared" si="7"/>
        <v>2720</v>
      </c>
      <c r="X6" s="34">
        <f t="shared" si="7"/>
        <v>2720</v>
      </c>
      <c r="Y6" s="34">
        <f t="shared" si="7"/>
        <v>2720</v>
      </c>
      <c r="Z6" s="35">
        <f t="shared" si="7"/>
        <v>2720</v>
      </c>
    </row>
    <row r="7" spans="1:41" s="19" customFormat="1">
      <c r="A7" s="26" t="s">
        <v>145</v>
      </c>
      <c r="B7" s="27">
        <v>34000</v>
      </c>
      <c r="C7" s="28">
        <f>2*B7</f>
        <v>68000</v>
      </c>
      <c r="D7" s="29"/>
      <c r="E7" s="29"/>
      <c r="F7" s="30"/>
      <c r="G7" s="33">
        <f>($C$8-($C$8*20%))/20</f>
        <v>8800</v>
      </c>
      <c r="H7" s="34">
        <f t="shared" ref="H7:Z7" si="8">($C$8-($C$8*20%))/20</f>
        <v>8800</v>
      </c>
      <c r="I7" s="34">
        <f t="shared" si="8"/>
        <v>8800</v>
      </c>
      <c r="J7" s="34">
        <f t="shared" si="8"/>
        <v>8800</v>
      </c>
      <c r="K7" s="34">
        <f t="shared" si="8"/>
        <v>8800</v>
      </c>
      <c r="L7" s="34">
        <f t="shared" si="8"/>
        <v>8800</v>
      </c>
      <c r="M7" s="34">
        <f t="shared" si="8"/>
        <v>8800</v>
      </c>
      <c r="N7" s="34">
        <f t="shared" si="8"/>
        <v>8800</v>
      </c>
      <c r="O7" s="34">
        <f t="shared" si="8"/>
        <v>8800</v>
      </c>
      <c r="P7" s="34">
        <f t="shared" si="8"/>
        <v>8800</v>
      </c>
      <c r="Q7" s="34">
        <f t="shared" si="8"/>
        <v>8800</v>
      </c>
      <c r="R7" s="34">
        <f t="shared" si="8"/>
        <v>8800</v>
      </c>
      <c r="S7" s="34">
        <f t="shared" si="8"/>
        <v>8800</v>
      </c>
      <c r="T7" s="34">
        <f t="shared" si="8"/>
        <v>8800</v>
      </c>
      <c r="U7" s="34">
        <f t="shared" si="8"/>
        <v>8800</v>
      </c>
      <c r="V7" s="34">
        <f t="shared" si="8"/>
        <v>8800</v>
      </c>
      <c r="W7" s="34">
        <f t="shared" si="8"/>
        <v>8800</v>
      </c>
      <c r="X7" s="34">
        <f t="shared" si="8"/>
        <v>8800</v>
      </c>
      <c r="Y7" s="34">
        <f t="shared" si="8"/>
        <v>8800</v>
      </c>
      <c r="Z7" s="35">
        <f t="shared" si="8"/>
        <v>8800</v>
      </c>
    </row>
    <row r="8" spans="1:41" s="19" customFormat="1">
      <c r="A8" s="31" t="s">
        <v>198</v>
      </c>
      <c r="B8" s="32">
        <v>220000</v>
      </c>
      <c r="C8" s="28">
        <f>(1*B8)</f>
        <v>220000</v>
      </c>
      <c r="D8" s="29"/>
      <c r="E8" s="29"/>
      <c r="F8" s="30"/>
      <c r="G8" s="33">
        <f>($C$9-($C$9*20%))/20</f>
        <v>2520</v>
      </c>
      <c r="H8" s="34">
        <f t="shared" ref="H8:Z8" si="9">($C$9-($C$9*20%))/20</f>
        <v>2520</v>
      </c>
      <c r="I8" s="34">
        <f t="shared" si="9"/>
        <v>2520</v>
      </c>
      <c r="J8" s="34">
        <f t="shared" si="9"/>
        <v>2520</v>
      </c>
      <c r="K8" s="34">
        <f t="shared" si="9"/>
        <v>2520</v>
      </c>
      <c r="L8" s="34">
        <f t="shared" si="9"/>
        <v>2520</v>
      </c>
      <c r="M8" s="34">
        <f t="shared" si="9"/>
        <v>2520</v>
      </c>
      <c r="N8" s="34">
        <f t="shared" si="9"/>
        <v>2520</v>
      </c>
      <c r="O8" s="34">
        <f t="shared" si="9"/>
        <v>2520</v>
      </c>
      <c r="P8" s="34">
        <f t="shared" si="9"/>
        <v>2520</v>
      </c>
      <c r="Q8" s="34">
        <f t="shared" si="9"/>
        <v>2520</v>
      </c>
      <c r="R8" s="34">
        <f t="shared" si="9"/>
        <v>2520</v>
      </c>
      <c r="S8" s="34">
        <f t="shared" si="9"/>
        <v>2520</v>
      </c>
      <c r="T8" s="34">
        <f t="shared" si="9"/>
        <v>2520</v>
      </c>
      <c r="U8" s="34">
        <f t="shared" si="9"/>
        <v>2520</v>
      </c>
      <c r="V8" s="34">
        <f t="shared" si="9"/>
        <v>2520</v>
      </c>
      <c r="W8" s="34">
        <f t="shared" si="9"/>
        <v>2520</v>
      </c>
      <c r="X8" s="34">
        <f t="shared" si="9"/>
        <v>2520</v>
      </c>
      <c r="Y8" s="34">
        <f t="shared" si="9"/>
        <v>2520</v>
      </c>
      <c r="Z8" s="35">
        <f t="shared" si="9"/>
        <v>2520</v>
      </c>
    </row>
    <row r="9" spans="1:41" s="19" customFormat="1">
      <c r="A9" s="31" t="s">
        <v>199</v>
      </c>
      <c r="B9" s="27">
        <v>21000</v>
      </c>
      <c r="C9" s="28">
        <f>3*B9</f>
        <v>63000</v>
      </c>
      <c r="D9" s="29"/>
      <c r="E9" s="29"/>
      <c r="F9" s="30"/>
      <c r="G9" s="33">
        <f>($C$10-($C$10*20%))/20</f>
        <v>1032</v>
      </c>
      <c r="H9" s="34">
        <f t="shared" ref="H9:Z9" si="10">($C$10-($C$10*20%))/20</f>
        <v>1032</v>
      </c>
      <c r="I9" s="34">
        <f t="shared" si="10"/>
        <v>1032</v>
      </c>
      <c r="J9" s="34">
        <f t="shared" si="10"/>
        <v>1032</v>
      </c>
      <c r="K9" s="34">
        <f t="shared" si="10"/>
        <v>1032</v>
      </c>
      <c r="L9" s="34">
        <f t="shared" si="10"/>
        <v>1032</v>
      </c>
      <c r="M9" s="34">
        <f t="shared" si="10"/>
        <v>1032</v>
      </c>
      <c r="N9" s="34">
        <f t="shared" si="10"/>
        <v>1032</v>
      </c>
      <c r="O9" s="34">
        <f t="shared" si="10"/>
        <v>1032</v>
      </c>
      <c r="P9" s="34">
        <f t="shared" si="10"/>
        <v>1032</v>
      </c>
      <c r="Q9" s="34">
        <f t="shared" si="10"/>
        <v>1032</v>
      </c>
      <c r="R9" s="34">
        <f t="shared" si="10"/>
        <v>1032</v>
      </c>
      <c r="S9" s="34">
        <f t="shared" si="10"/>
        <v>1032</v>
      </c>
      <c r="T9" s="34">
        <f t="shared" si="10"/>
        <v>1032</v>
      </c>
      <c r="U9" s="34">
        <f t="shared" si="10"/>
        <v>1032</v>
      </c>
      <c r="V9" s="34">
        <f t="shared" si="10"/>
        <v>1032</v>
      </c>
      <c r="W9" s="34">
        <f t="shared" si="10"/>
        <v>1032</v>
      </c>
      <c r="X9" s="34">
        <f t="shared" si="10"/>
        <v>1032</v>
      </c>
      <c r="Y9" s="34">
        <f t="shared" si="10"/>
        <v>1032</v>
      </c>
      <c r="Z9" s="35">
        <f t="shared" si="10"/>
        <v>1032</v>
      </c>
    </row>
    <row r="10" spans="1:41" s="19" customFormat="1">
      <c r="A10" s="31" t="s">
        <v>200</v>
      </c>
      <c r="B10" s="27">
        <v>12900</v>
      </c>
      <c r="C10" s="28">
        <f>(2*B10)</f>
        <v>25800</v>
      </c>
      <c r="D10" s="29"/>
      <c r="E10" s="29"/>
      <c r="F10" s="30"/>
      <c r="G10" s="33">
        <f>($C$11-($C$11*20%))/20</f>
        <v>0</v>
      </c>
      <c r="H10" s="34">
        <f t="shared" ref="H10:Z10" si="11">($C$11-($C$11*20%))/20</f>
        <v>0</v>
      </c>
      <c r="I10" s="34">
        <f t="shared" si="11"/>
        <v>0</v>
      </c>
      <c r="J10" s="34">
        <f t="shared" si="11"/>
        <v>0</v>
      </c>
      <c r="K10" s="34">
        <f t="shared" si="11"/>
        <v>0</v>
      </c>
      <c r="L10" s="34">
        <f t="shared" si="11"/>
        <v>0</v>
      </c>
      <c r="M10" s="34">
        <f t="shared" si="11"/>
        <v>0</v>
      </c>
      <c r="N10" s="34">
        <f t="shared" si="11"/>
        <v>0</v>
      </c>
      <c r="O10" s="34">
        <f t="shared" si="11"/>
        <v>0</v>
      </c>
      <c r="P10" s="34">
        <f t="shared" si="11"/>
        <v>0</v>
      </c>
      <c r="Q10" s="34">
        <f t="shared" si="11"/>
        <v>0</v>
      </c>
      <c r="R10" s="34">
        <f t="shared" si="11"/>
        <v>0</v>
      </c>
      <c r="S10" s="34">
        <f t="shared" si="11"/>
        <v>0</v>
      </c>
      <c r="T10" s="34">
        <f t="shared" si="11"/>
        <v>0</v>
      </c>
      <c r="U10" s="34">
        <f t="shared" si="11"/>
        <v>0</v>
      </c>
      <c r="V10" s="34">
        <f t="shared" si="11"/>
        <v>0</v>
      </c>
      <c r="W10" s="34">
        <f t="shared" si="11"/>
        <v>0</v>
      </c>
      <c r="X10" s="34">
        <f t="shared" si="11"/>
        <v>0</v>
      </c>
      <c r="Y10" s="34">
        <f t="shared" si="11"/>
        <v>0</v>
      </c>
      <c r="Z10" s="35">
        <f t="shared" si="11"/>
        <v>0</v>
      </c>
    </row>
    <row r="11" spans="1:41" s="19" customFormat="1">
      <c r="A11" s="31" t="s">
        <v>201</v>
      </c>
      <c r="B11" s="27">
        <v>104000</v>
      </c>
      <c r="C11" s="28"/>
      <c r="D11" s="29"/>
      <c r="E11" s="29"/>
      <c r="F11" s="30">
        <f>1*B11</f>
        <v>104000</v>
      </c>
      <c r="G11" s="33"/>
      <c r="H11" s="34"/>
      <c r="I11" s="34"/>
      <c r="J11" s="34"/>
      <c r="K11" s="34"/>
      <c r="L11" s="34"/>
      <c r="M11" s="34"/>
      <c r="N11" s="34"/>
      <c r="O11" s="34">
        <f>($F$12-($F$12*20%))/11</f>
        <v>44800</v>
      </c>
      <c r="P11" s="34">
        <f t="shared" ref="P11:Z11" si="12">($F$12-($F$12*20%))/11</f>
        <v>44800</v>
      </c>
      <c r="Q11" s="34">
        <f t="shared" si="12"/>
        <v>44800</v>
      </c>
      <c r="R11" s="34">
        <f t="shared" si="12"/>
        <v>44800</v>
      </c>
      <c r="S11" s="34">
        <f t="shared" si="12"/>
        <v>44800</v>
      </c>
      <c r="T11" s="34">
        <f t="shared" si="12"/>
        <v>44800</v>
      </c>
      <c r="U11" s="34">
        <f t="shared" si="12"/>
        <v>44800</v>
      </c>
      <c r="V11" s="34">
        <f t="shared" si="12"/>
        <v>44800</v>
      </c>
      <c r="W11" s="34">
        <f t="shared" si="12"/>
        <v>44800</v>
      </c>
      <c r="X11" s="34">
        <f t="shared" si="12"/>
        <v>44800</v>
      </c>
      <c r="Y11" s="34">
        <f t="shared" si="12"/>
        <v>44800</v>
      </c>
      <c r="Z11" s="35">
        <f t="shared" si="12"/>
        <v>44800</v>
      </c>
    </row>
    <row r="12" spans="1:41" s="19" customFormat="1">
      <c r="A12" s="65" t="s">
        <v>242</v>
      </c>
      <c r="B12" s="66"/>
      <c r="C12" s="67">
        <f>SUM(C3:C11)</f>
        <v>2836800</v>
      </c>
      <c r="D12" s="68">
        <f>SUM(D3:D11)</f>
        <v>565000</v>
      </c>
      <c r="E12" s="68">
        <f>SUM(E3:E11)</f>
        <v>330000</v>
      </c>
      <c r="F12" s="69">
        <f>SUM(F3:F11)</f>
        <v>616000</v>
      </c>
      <c r="G12" s="70">
        <f>SUM(G3:G11)</f>
        <v>78272</v>
      </c>
      <c r="H12" s="71">
        <f t="shared" ref="H12:Y12" si="13">SUM(H3:H11)</f>
        <v>78272</v>
      </c>
      <c r="I12" s="71">
        <f t="shared" si="13"/>
        <v>86272</v>
      </c>
      <c r="J12" s="71">
        <f t="shared" si="13"/>
        <v>86272</v>
      </c>
      <c r="K12" s="71">
        <f t="shared" si="13"/>
        <v>86272</v>
      </c>
      <c r="L12" s="71">
        <f t="shared" si="13"/>
        <v>86272</v>
      </c>
      <c r="M12" s="71">
        <f t="shared" si="13"/>
        <v>86272</v>
      </c>
      <c r="N12" s="71">
        <f t="shared" si="13"/>
        <v>86272</v>
      </c>
      <c r="O12" s="71">
        <f t="shared" si="13"/>
        <v>115072</v>
      </c>
      <c r="P12" s="71">
        <f t="shared" si="13"/>
        <v>115072</v>
      </c>
      <c r="Q12" s="71">
        <f t="shared" si="13"/>
        <v>115072</v>
      </c>
      <c r="R12" s="71">
        <f t="shared" si="13"/>
        <v>107072</v>
      </c>
      <c r="S12" s="71">
        <f t="shared" si="13"/>
        <v>107072</v>
      </c>
      <c r="T12" s="71">
        <f t="shared" si="13"/>
        <v>107072</v>
      </c>
      <c r="U12" s="71">
        <f t="shared" si="13"/>
        <v>107072</v>
      </c>
      <c r="V12" s="71">
        <f t="shared" si="13"/>
        <v>107072</v>
      </c>
      <c r="W12" s="71">
        <f t="shared" si="13"/>
        <v>107072</v>
      </c>
      <c r="X12" s="71">
        <f t="shared" si="13"/>
        <v>75072</v>
      </c>
      <c r="Y12" s="71">
        <f t="shared" si="13"/>
        <v>75072</v>
      </c>
      <c r="Z12" s="72">
        <f>SUM(Z3:Z11)</f>
        <v>75072</v>
      </c>
    </row>
    <row r="13" spans="1:41" s="19" customFormat="1">
      <c r="A13" s="31" t="s">
        <v>202</v>
      </c>
      <c r="B13" s="27">
        <v>64000</v>
      </c>
      <c r="C13" s="28">
        <f>4*B13</f>
        <v>256000</v>
      </c>
      <c r="D13" s="29"/>
      <c r="E13" s="29"/>
      <c r="F13" s="30"/>
      <c r="G13" s="33">
        <f>($C$14-($C$14*20%))/20</f>
        <v>1918.4</v>
      </c>
      <c r="H13" s="34">
        <f t="shared" ref="H13:Z13" si="14">($C$14-($C$14*20%))/20</f>
        <v>1918.4</v>
      </c>
      <c r="I13" s="34">
        <f t="shared" si="14"/>
        <v>1918.4</v>
      </c>
      <c r="J13" s="34">
        <f t="shared" si="14"/>
        <v>1918.4</v>
      </c>
      <c r="K13" s="34">
        <f t="shared" si="14"/>
        <v>1918.4</v>
      </c>
      <c r="L13" s="34">
        <f t="shared" si="14"/>
        <v>1918.4</v>
      </c>
      <c r="M13" s="34">
        <f t="shared" si="14"/>
        <v>1918.4</v>
      </c>
      <c r="N13" s="34">
        <f t="shared" si="14"/>
        <v>1918.4</v>
      </c>
      <c r="O13" s="34">
        <f t="shared" si="14"/>
        <v>1918.4</v>
      </c>
      <c r="P13" s="34">
        <f t="shared" si="14"/>
        <v>1918.4</v>
      </c>
      <c r="Q13" s="34">
        <f t="shared" si="14"/>
        <v>1918.4</v>
      </c>
      <c r="R13" s="34">
        <f t="shared" si="14"/>
        <v>1918.4</v>
      </c>
      <c r="S13" s="34">
        <f t="shared" si="14"/>
        <v>1918.4</v>
      </c>
      <c r="T13" s="34">
        <f t="shared" si="14"/>
        <v>1918.4</v>
      </c>
      <c r="U13" s="34">
        <f t="shared" si="14"/>
        <v>1918.4</v>
      </c>
      <c r="V13" s="34">
        <f t="shared" si="14"/>
        <v>1918.4</v>
      </c>
      <c r="W13" s="34">
        <f t="shared" si="14"/>
        <v>1918.4</v>
      </c>
      <c r="X13" s="34">
        <f t="shared" si="14"/>
        <v>1918.4</v>
      </c>
      <c r="Y13" s="34">
        <f t="shared" si="14"/>
        <v>1918.4</v>
      </c>
      <c r="Z13" s="35">
        <f t="shared" si="14"/>
        <v>1918.4</v>
      </c>
    </row>
    <row r="14" spans="1:41" s="19" customFormat="1">
      <c r="A14" s="31" t="s">
        <v>203</v>
      </c>
      <c r="B14" s="27">
        <v>11990</v>
      </c>
      <c r="C14" s="28">
        <f>4*B14</f>
        <v>47960</v>
      </c>
      <c r="D14" s="29"/>
      <c r="E14" s="29"/>
      <c r="F14" s="30"/>
      <c r="G14" s="33">
        <f>($C$15-($C$15*20%))/20</f>
        <v>9000</v>
      </c>
      <c r="H14" s="34">
        <f t="shared" ref="H14:Z14" si="15">($C$15-($C$15*20%))/20</f>
        <v>9000</v>
      </c>
      <c r="I14" s="34">
        <f t="shared" si="15"/>
        <v>9000</v>
      </c>
      <c r="J14" s="34">
        <f t="shared" si="15"/>
        <v>9000</v>
      </c>
      <c r="K14" s="34">
        <f t="shared" si="15"/>
        <v>9000</v>
      </c>
      <c r="L14" s="34">
        <f t="shared" si="15"/>
        <v>9000</v>
      </c>
      <c r="M14" s="34">
        <f t="shared" si="15"/>
        <v>9000</v>
      </c>
      <c r="N14" s="34">
        <f t="shared" si="15"/>
        <v>9000</v>
      </c>
      <c r="O14" s="34">
        <f t="shared" si="15"/>
        <v>9000</v>
      </c>
      <c r="P14" s="34">
        <f t="shared" si="15"/>
        <v>9000</v>
      </c>
      <c r="Q14" s="34">
        <f t="shared" si="15"/>
        <v>9000</v>
      </c>
      <c r="R14" s="34">
        <f t="shared" si="15"/>
        <v>9000</v>
      </c>
      <c r="S14" s="34">
        <f t="shared" si="15"/>
        <v>9000</v>
      </c>
      <c r="T14" s="34">
        <f t="shared" si="15"/>
        <v>9000</v>
      </c>
      <c r="U14" s="34">
        <f t="shared" si="15"/>
        <v>9000</v>
      </c>
      <c r="V14" s="34">
        <f t="shared" si="15"/>
        <v>9000</v>
      </c>
      <c r="W14" s="34">
        <f t="shared" si="15"/>
        <v>9000</v>
      </c>
      <c r="X14" s="34">
        <f t="shared" si="15"/>
        <v>9000</v>
      </c>
      <c r="Y14" s="34">
        <f t="shared" si="15"/>
        <v>9000</v>
      </c>
      <c r="Z14" s="35">
        <f t="shared" si="15"/>
        <v>9000</v>
      </c>
    </row>
    <row r="15" spans="1:41" s="19" customFormat="1">
      <c r="A15" s="31" t="s">
        <v>204</v>
      </c>
      <c r="B15" s="27">
        <v>75000</v>
      </c>
      <c r="C15" s="28">
        <f>3*B15</f>
        <v>225000</v>
      </c>
      <c r="D15" s="29"/>
      <c r="E15" s="29"/>
      <c r="F15" s="30"/>
      <c r="G15" s="33">
        <f>($C$16-($C$16*20%))/20</f>
        <v>640</v>
      </c>
      <c r="H15" s="34">
        <f t="shared" ref="H15:Z15" si="16">($C$16-($C$16*20%))/20</f>
        <v>640</v>
      </c>
      <c r="I15" s="34">
        <f t="shared" si="16"/>
        <v>640</v>
      </c>
      <c r="J15" s="34">
        <f t="shared" si="16"/>
        <v>640</v>
      </c>
      <c r="K15" s="34">
        <f t="shared" si="16"/>
        <v>640</v>
      </c>
      <c r="L15" s="34">
        <f t="shared" si="16"/>
        <v>640</v>
      </c>
      <c r="M15" s="34">
        <f t="shared" si="16"/>
        <v>640</v>
      </c>
      <c r="N15" s="34">
        <f t="shared" si="16"/>
        <v>640</v>
      </c>
      <c r="O15" s="34">
        <f t="shared" si="16"/>
        <v>640</v>
      </c>
      <c r="P15" s="34">
        <f t="shared" si="16"/>
        <v>640</v>
      </c>
      <c r="Q15" s="34">
        <f t="shared" si="16"/>
        <v>640</v>
      </c>
      <c r="R15" s="34">
        <f t="shared" si="16"/>
        <v>640</v>
      </c>
      <c r="S15" s="34">
        <f t="shared" si="16"/>
        <v>640</v>
      </c>
      <c r="T15" s="34">
        <f t="shared" si="16"/>
        <v>640</v>
      </c>
      <c r="U15" s="34">
        <f t="shared" si="16"/>
        <v>640</v>
      </c>
      <c r="V15" s="34">
        <f t="shared" si="16"/>
        <v>640</v>
      </c>
      <c r="W15" s="34">
        <f t="shared" si="16"/>
        <v>640</v>
      </c>
      <c r="X15" s="34">
        <f t="shared" si="16"/>
        <v>640</v>
      </c>
      <c r="Y15" s="34">
        <f t="shared" si="16"/>
        <v>640</v>
      </c>
      <c r="Z15" s="35">
        <f t="shared" si="16"/>
        <v>640</v>
      </c>
    </row>
    <row r="16" spans="1:41" s="19" customFormat="1">
      <c r="A16" s="31" t="s">
        <v>205</v>
      </c>
      <c r="B16" s="27">
        <v>16000</v>
      </c>
      <c r="C16" s="28">
        <f>1*B16</f>
        <v>16000</v>
      </c>
      <c r="D16" s="29"/>
      <c r="E16" s="29"/>
      <c r="F16" s="30"/>
      <c r="G16" s="33">
        <f>($C$17-($C$17*20%))/20</f>
        <v>24</v>
      </c>
      <c r="H16" s="34">
        <f t="shared" ref="H16:Z16" si="17">($C$17-($C$17*20%))/20</f>
        <v>24</v>
      </c>
      <c r="I16" s="34">
        <f t="shared" si="17"/>
        <v>24</v>
      </c>
      <c r="J16" s="34">
        <f t="shared" si="17"/>
        <v>24</v>
      </c>
      <c r="K16" s="34">
        <f t="shared" si="17"/>
        <v>24</v>
      </c>
      <c r="L16" s="34">
        <f t="shared" si="17"/>
        <v>24</v>
      </c>
      <c r="M16" s="34">
        <f t="shared" si="17"/>
        <v>24</v>
      </c>
      <c r="N16" s="34">
        <f t="shared" si="17"/>
        <v>24</v>
      </c>
      <c r="O16" s="34">
        <f t="shared" si="17"/>
        <v>24</v>
      </c>
      <c r="P16" s="34">
        <f t="shared" si="17"/>
        <v>24</v>
      </c>
      <c r="Q16" s="34">
        <f t="shared" si="17"/>
        <v>24</v>
      </c>
      <c r="R16" s="34">
        <f t="shared" si="17"/>
        <v>24</v>
      </c>
      <c r="S16" s="34">
        <f t="shared" si="17"/>
        <v>24</v>
      </c>
      <c r="T16" s="34">
        <f t="shared" si="17"/>
        <v>24</v>
      </c>
      <c r="U16" s="34">
        <f t="shared" si="17"/>
        <v>24</v>
      </c>
      <c r="V16" s="34">
        <f t="shared" si="17"/>
        <v>24</v>
      </c>
      <c r="W16" s="34">
        <f t="shared" si="17"/>
        <v>24</v>
      </c>
      <c r="X16" s="34">
        <f t="shared" si="17"/>
        <v>24</v>
      </c>
      <c r="Y16" s="34">
        <f t="shared" si="17"/>
        <v>24</v>
      </c>
      <c r="Z16" s="35">
        <f t="shared" si="17"/>
        <v>24</v>
      </c>
    </row>
    <row r="17" spans="1:26" s="19" customFormat="1">
      <c r="A17" s="31" t="s">
        <v>206</v>
      </c>
      <c r="B17" s="27">
        <v>600</v>
      </c>
      <c r="C17" s="28">
        <f>(1*B17)</f>
        <v>600</v>
      </c>
      <c r="D17" s="29"/>
      <c r="E17" s="29"/>
      <c r="F17" s="30"/>
      <c r="G17" s="33">
        <f>($C$18-($C$18*20%))/20</f>
        <v>0</v>
      </c>
      <c r="H17" s="34">
        <f t="shared" ref="H17:Z17" si="18">($C$18-($C$18*20%))/20</f>
        <v>0</v>
      </c>
      <c r="I17" s="34">
        <f t="shared" si="18"/>
        <v>0</v>
      </c>
      <c r="J17" s="34">
        <f t="shared" si="18"/>
        <v>0</v>
      </c>
      <c r="K17" s="34">
        <f t="shared" si="18"/>
        <v>0</v>
      </c>
      <c r="L17" s="34">
        <f t="shared" si="18"/>
        <v>0</v>
      </c>
      <c r="M17" s="34">
        <f t="shared" si="18"/>
        <v>0</v>
      </c>
      <c r="N17" s="34">
        <f t="shared" si="18"/>
        <v>0</v>
      </c>
      <c r="O17" s="34">
        <f t="shared" si="18"/>
        <v>0</v>
      </c>
      <c r="P17" s="34">
        <f t="shared" si="18"/>
        <v>0</v>
      </c>
      <c r="Q17" s="34">
        <f t="shared" si="18"/>
        <v>0</v>
      </c>
      <c r="R17" s="34">
        <f t="shared" si="18"/>
        <v>0</v>
      </c>
      <c r="S17" s="34">
        <f t="shared" si="18"/>
        <v>0</v>
      </c>
      <c r="T17" s="34">
        <f t="shared" si="18"/>
        <v>0</v>
      </c>
      <c r="U17" s="34">
        <f t="shared" si="18"/>
        <v>0</v>
      </c>
      <c r="V17" s="34">
        <f t="shared" si="18"/>
        <v>0</v>
      </c>
      <c r="W17" s="34">
        <f t="shared" si="18"/>
        <v>0</v>
      </c>
      <c r="X17" s="34">
        <f t="shared" si="18"/>
        <v>0</v>
      </c>
      <c r="Y17" s="34">
        <f t="shared" si="18"/>
        <v>0</v>
      </c>
      <c r="Z17" s="35">
        <f t="shared" si="18"/>
        <v>0</v>
      </c>
    </row>
    <row r="18" spans="1:26" s="19" customFormat="1">
      <c r="A18" s="31" t="s">
        <v>207</v>
      </c>
      <c r="B18" s="27"/>
      <c r="C18" s="28"/>
      <c r="D18" s="29"/>
      <c r="E18" s="29"/>
      <c r="F18" s="30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5"/>
    </row>
    <row r="19" spans="1:26" s="19" customFormat="1">
      <c r="A19" s="31" t="s">
        <v>208</v>
      </c>
      <c r="B19" s="27">
        <v>16000</v>
      </c>
      <c r="C19" s="28">
        <f>6*B19</f>
        <v>96000</v>
      </c>
      <c r="D19" s="29"/>
      <c r="E19" s="29"/>
      <c r="F19" s="30"/>
      <c r="G19" s="33">
        <f>($C$20-($C$20*20%))/20</f>
        <v>3008</v>
      </c>
      <c r="H19" s="34">
        <f t="shared" ref="H19:Z19" si="19">($C$20-($C$20*20%))/20</f>
        <v>3008</v>
      </c>
      <c r="I19" s="34">
        <f t="shared" si="19"/>
        <v>3008</v>
      </c>
      <c r="J19" s="34">
        <f t="shared" si="19"/>
        <v>3008</v>
      </c>
      <c r="K19" s="34">
        <f t="shared" si="19"/>
        <v>3008</v>
      </c>
      <c r="L19" s="34">
        <f t="shared" si="19"/>
        <v>3008</v>
      </c>
      <c r="M19" s="34">
        <f t="shared" si="19"/>
        <v>3008</v>
      </c>
      <c r="N19" s="34">
        <f t="shared" si="19"/>
        <v>3008</v>
      </c>
      <c r="O19" s="34">
        <f t="shared" si="19"/>
        <v>3008</v>
      </c>
      <c r="P19" s="34">
        <f t="shared" si="19"/>
        <v>3008</v>
      </c>
      <c r="Q19" s="34">
        <f t="shared" si="19"/>
        <v>3008</v>
      </c>
      <c r="R19" s="34">
        <f t="shared" si="19"/>
        <v>3008</v>
      </c>
      <c r="S19" s="34">
        <f t="shared" si="19"/>
        <v>3008</v>
      </c>
      <c r="T19" s="34">
        <f t="shared" si="19"/>
        <v>3008</v>
      </c>
      <c r="U19" s="34">
        <f t="shared" si="19"/>
        <v>3008</v>
      </c>
      <c r="V19" s="34">
        <f t="shared" si="19"/>
        <v>3008</v>
      </c>
      <c r="W19" s="34">
        <f t="shared" si="19"/>
        <v>3008</v>
      </c>
      <c r="X19" s="34">
        <f t="shared" si="19"/>
        <v>3008</v>
      </c>
      <c r="Y19" s="34">
        <f t="shared" si="19"/>
        <v>3008</v>
      </c>
      <c r="Z19" s="35">
        <f t="shared" si="19"/>
        <v>3008</v>
      </c>
    </row>
    <row r="20" spans="1:26" s="19" customFormat="1">
      <c r="A20" s="31" t="s">
        <v>209</v>
      </c>
      <c r="B20" s="27">
        <v>18800</v>
      </c>
      <c r="C20" s="28">
        <f>B20*4</f>
        <v>75200</v>
      </c>
      <c r="D20" s="29"/>
      <c r="E20" s="29"/>
      <c r="F20" s="30"/>
      <c r="G20" s="33">
        <f>($C$21-($C$21*20%))/20</f>
        <v>2400</v>
      </c>
      <c r="H20" s="34">
        <f t="shared" ref="H20:Z20" si="20">($C$21-($C$21*20%))/20</f>
        <v>2400</v>
      </c>
      <c r="I20" s="34">
        <f t="shared" si="20"/>
        <v>2400</v>
      </c>
      <c r="J20" s="34">
        <f t="shared" si="20"/>
        <v>2400</v>
      </c>
      <c r="K20" s="34">
        <f t="shared" si="20"/>
        <v>2400</v>
      </c>
      <c r="L20" s="34">
        <f t="shared" si="20"/>
        <v>2400</v>
      </c>
      <c r="M20" s="34">
        <f t="shared" si="20"/>
        <v>2400</v>
      </c>
      <c r="N20" s="34">
        <f t="shared" si="20"/>
        <v>2400</v>
      </c>
      <c r="O20" s="34">
        <f t="shared" si="20"/>
        <v>2400</v>
      </c>
      <c r="P20" s="34">
        <f t="shared" si="20"/>
        <v>2400</v>
      </c>
      <c r="Q20" s="34">
        <f t="shared" si="20"/>
        <v>2400</v>
      </c>
      <c r="R20" s="34">
        <f t="shared" si="20"/>
        <v>2400</v>
      </c>
      <c r="S20" s="34">
        <f t="shared" si="20"/>
        <v>2400</v>
      </c>
      <c r="T20" s="34">
        <f t="shared" si="20"/>
        <v>2400</v>
      </c>
      <c r="U20" s="34">
        <f t="shared" si="20"/>
        <v>2400</v>
      </c>
      <c r="V20" s="34">
        <f t="shared" si="20"/>
        <v>2400</v>
      </c>
      <c r="W20" s="34">
        <f t="shared" si="20"/>
        <v>2400</v>
      </c>
      <c r="X20" s="34">
        <f t="shared" si="20"/>
        <v>2400</v>
      </c>
      <c r="Y20" s="34">
        <f t="shared" si="20"/>
        <v>2400</v>
      </c>
      <c r="Z20" s="35">
        <f t="shared" si="20"/>
        <v>2400</v>
      </c>
    </row>
    <row r="21" spans="1:26" s="19" customFormat="1">
      <c r="A21" s="31" t="s">
        <v>210</v>
      </c>
      <c r="B21" s="27">
        <v>60000</v>
      </c>
      <c r="C21" s="28">
        <f>1*B21</f>
        <v>60000</v>
      </c>
      <c r="D21" s="29"/>
      <c r="E21" s="29"/>
      <c r="F21" s="30"/>
      <c r="G21" s="33">
        <f>($C$22-($C$22*20%))/20</f>
        <v>715.6</v>
      </c>
      <c r="H21" s="34">
        <f t="shared" ref="H21:Z21" si="21">($C$22-($C$22*20%))/20</f>
        <v>715.6</v>
      </c>
      <c r="I21" s="34">
        <f t="shared" si="21"/>
        <v>715.6</v>
      </c>
      <c r="J21" s="34">
        <f t="shared" si="21"/>
        <v>715.6</v>
      </c>
      <c r="K21" s="34">
        <f t="shared" si="21"/>
        <v>715.6</v>
      </c>
      <c r="L21" s="34">
        <f t="shared" si="21"/>
        <v>715.6</v>
      </c>
      <c r="M21" s="34">
        <f t="shared" si="21"/>
        <v>715.6</v>
      </c>
      <c r="N21" s="34">
        <f t="shared" si="21"/>
        <v>715.6</v>
      </c>
      <c r="O21" s="34">
        <f t="shared" si="21"/>
        <v>715.6</v>
      </c>
      <c r="P21" s="34">
        <f t="shared" si="21"/>
        <v>715.6</v>
      </c>
      <c r="Q21" s="34">
        <f t="shared" si="21"/>
        <v>715.6</v>
      </c>
      <c r="R21" s="34">
        <f t="shared" si="21"/>
        <v>715.6</v>
      </c>
      <c r="S21" s="34">
        <f t="shared" si="21"/>
        <v>715.6</v>
      </c>
      <c r="T21" s="34">
        <f t="shared" si="21"/>
        <v>715.6</v>
      </c>
      <c r="U21" s="34">
        <f t="shared" si="21"/>
        <v>715.6</v>
      </c>
      <c r="V21" s="34">
        <f t="shared" si="21"/>
        <v>715.6</v>
      </c>
      <c r="W21" s="34">
        <f t="shared" si="21"/>
        <v>715.6</v>
      </c>
      <c r="X21" s="34">
        <f t="shared" si="21"/>
        <v>715.6</v>
      </c>
      <c r="Y21" s="34">
        <f t="shared" si="21"/>
        <v>715.6</v>
      </c>
      <c r="Z21" s="35">
        <f t="shared" si="21"/>
        <v>715.6</v>
      </c>
    </row>
    <row r="22" spans="1:26" s="19" customFormat="1">
      <c r="A22" s="31" t="s">
        <v>211</v>
      </c>
      <c r="B22" s="27">
        <v>17890</v>
      </c>
      <c r="C22" s="28">
        <f>1*B22</f>
        <v>17890</v>
      </c>
      <c r="D22" s="29"/>
      <c r="E22" s="29"/>
      <c r="F22" s="30"/>
      <c r="G22" s="33">
        <f>($C$23-($C$23*20%))/20</f>
        <v>660</v>
      </c>
      <c r="H22" s="34">
        <f t="shared" ref="H22:Z22" si="22">($C$23-($C$23*20%))/20</f>
        <v>660</v>
      </c>
      <c r="I22" s="34">
        <f t="shared" si="22"/>
        <v>660</v>
      </c>
      <c r="J22" s="34">
        <f t="shared" si="22"/>
        <v>660</v>
      </c>
      <c r="K22" s="34">
        <f t="shared" si="22"/>
        <v>660</v>
      </c>
      <c r="L22" s="34">
        <f t="shared" si="22"/>
        <v>660</v>
      </c>
      <c r="M22" s="34">
        <f t="shared" si="22"/>
        <v>660</v>
      </c>
      <c r="N22" s="34">
        <f t="shared" si="22"/>
        <v>660</v>
      </c>
      <c r="O22" s="34">
        <f t="shared" si="22"/>
        <v>660</v>
      </c>
      <c r="P22" s="34">
        <f t="shared" si="22"/>
        <v>660</v>
      </c>
      <c r="Q22" s="34">
        <f t="shared" si="22"/>
        <v>660</v>
      </c>
      <c r="R22" s="34">
        <f t="shared" si="22"/>
        <v>660</v>
      </c>
      <c r="S22" s="34">
        <f t="shared" si="22"/>
        <v>660</v>
      </c>
      <c r="T22" s="34">
        <f t="shared" si="22"/>
        <v>660</v>
      </c>
      <c r="U22" s="34">
        <f t="shared" si="22"/>
        <v>660</v>
      </c>
      <c r="V22" s="34">
        <f t="shared" si="22"/>
        <v>660</v>
      </c>
      <c r="W22" s="34">
        <f t="shared" si="22"/>
        <v>660</v>
      </c>
      <c r="X22" s="34">
        <f t="shared" si="22"/>
        <v>660</v>
      </c>
      <c r="Y22" s="34">
        <f t="shared" si="22"/>
        <v>660</v>
      </c>
      <c r="Z22" s="35">
        <f t="shared" si="22"/>
        <v>660</v>
      </c>
    </row>
    <row r="23" spans="1:26" s="19" customFormat="1">
      <c r="A23" s="31" t="s">
        <v>212</v>
      </c>
      <c r="B23" s="27">
        <v>16500</v>
      </c>
      <c r="C23" s="28">
        <f>1*B23</f>
        <v>16500</v>
      </c>
      <c r="D23" s="29"/>
      <c r="E23" s="29"/>
      <c r="F23" s="30"/>
      <c r="G23" s="33">
        <f>($C$24-($C$24*20%))/20</f>
        <v>0</v>
      </c>
      <c r="H23" s="34">
        <f t="shared" ref="H23:Z23" si="23">($C$24-($C$24*20%))/20</f>
        <v>0</v>
      </c>
      <c r="I23" s="34">
        <f t="shared" si="23"/>
        <v>0</v>
      </c>
      <c r="J23" s="34">
        <f t="shared" si="23"/>
        <v>0</v>
      </c>
      <c r="K23" s="34">
        <f t="shared" si="23"/>
        <v>0</v>
      </c>
      <c r="L23" s="34">
        <f t="shared" si="23"/>
        <v>0</v>
      </c>
      <c r="M23" s="34">
        <f t="shared" si="23"/>
        <v>0</v>
      </c>
      <c r="N23" s="34">
        <f t="shared" si="23"/>
        <v>0</v>
      </c>
      <c r="O23" s="34">
        <f t="shared" si="23"/>
        <v>0</v>
      </c>
      <c r="P23" s="34">
        <f t="shared" si="23"/>
        <v>0</v>
      </c>
      <c r="Q23" s="34">
        <f t="shared" si="23"/>
        <v>0</v>
      </c>
      <c r="R23" s="34">
        <f t="shared" si="23"/>
        <v>0</v>
      </c>
      <c r="S23" s="34">
        <f t="shared" si="23"/>
        <v>0</v>
      </c>
      <c r="T23" s="34">
        <f t="shared" si="23"/>
        <v>0</v>
      </c>
      <c r="U23" s="34">
        <f t="shared" si="23"/>
        <v>0</v>
      </c>
      <c r="V23" s="34">
        <f t="shared" si="23"/>
        <v>0</v>
      </c>
      <c r="W23" s="34">
        <f t="shared" si="23"/>
        <v>0</v>
      </c>
      <c r="X23" s="34">
        <f t="shared" si="23"/>
        <v>0</v>
      </c>
      <c r="Y23" s="34">
        <f t="shared" si="23"/>
        <v>0</v>
      </c>
      <c r="Z23" s="35">
        <f t="shared" si="23"/>
        <v>0</v>
      </c>
    </row>
    <row r="24" spans="1:26" s="19" customFormat="1">
      <c r="A24" s="31" t="s">
        <v>213</v>
      </c>
      <c r="B24" s="27">
        <v>138000</v>
      </c>
      <c r="C24" s="28"/>
      <c r="D24" s="29">
        <f>1*B24</f>
        <v>138000</v>
      </c>
      <c r="E24" s="29">
        <f>2*B24</f>
        <v>276000</v>
      </c>
      <c r="F24" s="30"/>
      <c r="G24" s="33"/>
      <c r="H24" s="34"/>
      <c r="I24" s="34">
        <f t="shared" ref="I24:J24" si="24">($D$25-($D$25*20%))/20</f>
        <v>5520</v>
      </c>
      <c r="J24" s="34">
        <f t="shared" si="24"/>
        <v>5520</v>
      </c>
      <c r="K24" s="34">
        <f>(($D$25-($D$25*20%))/20)+(($E$25-($E$25*20%))/20)</f>
        <v>16560</v>
      </c>
      <c r="L24" s="34">
        <f t="shared" ref="L24:Z24" si="25">(($D$25-($D$25*20%))/20)+(($E$25-($E$25*20%))/20)</f>
        <v>16560</v>
      </c>
      <c r="M24" s="34">
        <f t="shared" si="25"/>
        <v>16560</v>
      </c>
      <c r="N24" s="34">
        <f t="shared" si="25"/>
        <v>16560</v>
      </c>
      <c r="O24" s="34">
        <f t="shared" si="25"/>
        <v>16560</v>
      </c>
      <c r="P24" s="34">
        <f t="shared" si="25"/>
        <v>16560</v>
      </c>
      <c r="Q24" s="34">
        <f t="shared" si="25"/>
        <v>16560</v>
      </c>
      <c r="R24" s="34">
        <f t="shared" si="25"/>
        <v>16560</v>
      </c>
      <c r="S24" s="34">
        <f t="shared" si="25"/>
        <v>16560</v>
      </c>
      <c r="T24" s="34">
        <f t="shared" si="25"/>
        <v>16560</v>
      </c>
      <c r="U24" s="34">
        <f t="shared" si="25"/>
        <v>16560</v>
      </c>
      <c r="V24" s="34">
        <f t="shared" si="25"/>
        <v>16560</v>
      </c>
      <c r="W24" s="34">
        <f t="shared" si="25"/>
        <v>16560</v>
      </c>
      <c r="X24" s="34">
        <f t="shared" si="25"/>
        <v>16560</v>
      </c>
      <c r="Y24" s="34">
        <f t="shared" si="25"/>
        <v>16560</v>
      </c>
      <c r="Z24" s="35">
        <f t="shared" si="25"/>
        <v>16560</v>
      </c>
    </row>
    <row r="25" spans="1:26" s="19" customFormat="1">
      <c r="A25" s="73" t="s">
        <v>214</v>
      </c>
      <c r="B25" s="74"/>
      <c r="C25" s="67">
        <f t="shared" ref="C25:Z25" si="26">SUM(C13:C24)</f>
        <v>811150</v>
      </c>
      <c r="D25" s="68">
        <f t="shared" si="26"/>
        <v>138000</v>
      </c>
      <c r="E25" s="68">
        <f t="shared" si="26"/>
        <v>276000</v>
      </c>
      <c r="F25" s="69">
        <f t="shared" si="26"/>
        <v>0</v>
      </c>
      <c r="G25" s="70">
        <f t="shared" si="26"/>
        <v>18366</v>
      </c>
      <c r="H25" s="71">
        <f t="shared" si="26"/>
        <v>18366</v>
      </c>
      <c r="I25" s="71">
        <f t="shared" si="26"/>
        <v>23886</v>
      </c>
      <c r="J25" s="71">
        <f t="shared" si="26"/>
        <v>23886</v>
      </c>
      <c r="K25" s="71">
        <f t="shared" si="26"/>
        <v>34926</v>
      </c>
      <c r="L25" s="71">
        <f t="shared" si="26"/>
        <v>34926</v>
      </c>
      <c r="M25" s="71">
        <f t="shared" si="26"/>
        <v>34926</v>
      </c>
      <c r="N25" s="71">
        <f t="shared" si="26"/>
        <v>34926</v>
      </c>
      <c r="O25" s="71">
        <f t="shared" si="26"/>
        <v>34926</v>
      </c>
      <c r="P25" s="71">
        <f t="shared" si="26"/>
        <v>34926</v>
      </c>
      <c r="Q25" s="71">
        <f t="shared" si="26"/>
        <v>34926</v>
      </c>
      <c r="R25" s="71">
        <f t="shared" si="26"/>
        <v>34926</v>
      </c>
      <c r="S25" s="71">
        <f t="shared" si="26"/>
        <v>34926</v>
      </c>
      <c r="T25" s="71">
        <f t="shared" si="26"/>
        <v>34926</v>
      </c>
      <c r="U25" s="71">
        <f t="shared" si="26"/>
        <v>34926</v>
      </c>
      <c r="V25" s="71">
        <f t="shared" si="26"/>
        <v>34926</v>
      </c>
      <c r="W25" s="71">
        <f t="shared" si="26"/>
        <v>34926</v>
      </c>
      <c r="X25" s="71">
        <f t="shared" si="26"/>
        <v>34926</v>
      </c>
      <c r="Y25" s="71">
        <f t="shared" si="26"/>
        <v>34926</v>
      </c>
      <c r="Z25" s="72">
        <f t="shared" si="26"/>
        <v>34926</v>
      </c>
    </row>
    <row r="26" spans="1:26" s="19" customFormat="1">
      <c r="A26" s="75" t="s">
        <v>215</v>
      </c>
      <c r="B26" s="76"/>
      <c r="C26" s="77">
        <f>SUM(C25+C12)</f>
        <v>3647950</v>
      </c>
      <c r="D26" s="78">
        <f>SUM(D25+D12)</f>
        <v>703000</v>
      </c>
      <c r="E26" s="78">
        <f>SUM(E25+E12)</f>
        <v>606000</v>
      </c>
      <c r="F26" s="79">
        <f>SUM(F25+F12)</f>
        <v>616000</v>
      </c>
      <c r="G26" s="80">
        <f t="shared" ref="G26:Z26" si="27">G12+G25</f>
        <v>96638</v>
      </c>
      <c r="H26" s="81">
        <f t="shared" si="27"/>
        <v>96638</v>
      </c>
      <c r="I26" s="81">
        <f t="shared" si="27"/>
        <v>110158</v>
      </c>
      <c r="J26" s="81">
        <f t="shared" si="27"/>
        <v>110158</v>
      </c>
      <c r="K26" s="81">
        <f t="shared" si="27"/>
        <v>121198</v>
      </c>
      <c r="L26" s="81">
        <f t="shared" si="27"/>
        <v>121198</v>
      </c>
      <c r="M26" s="81">
        <f t="shared" si="27"/>
        <v>121198</v>
      </c>
      <c r="N26" s="81">
        <f t="shared" si="27"/>
        <v>121198</v>
      </c>
      <c r="O26" s="81">
        <f t="shared" si="27"/>
        <v>149998</v>
      </c>
      <c r="P26" s="81">
        <f t="shared" si="27"/>
        <v>149998</v>
      </c>
      <c r="Q26" s="81">
        <f t="shared" si="27"/>
        <v>149998</v>
      </c>
      <c r="R26" s="81">
        <f t="shared" si="27"/>
        <v>141998</v>
      </c>
      <c r="S26" s="81">
        <f t="shared" si="27"/>
        <v>141998</v>
      </c>
      <c r="T26" s="81">
        <f t="shared" si="27"/>
        <v>141998</v>
      </c>
      <c r="U26" s="81">
        <f t="shared" si="27"/>
        <v>141998</v>
      </c>
      <c r="V26" s="81">
        <f t="shared" si="27"/>
        <v>141998</v>
      </c>
      <c r="W26" s="81">
        <f t="shared" si="27"/>
        <v>141998</v>
      </c>
      <c r="X26" s="81">
        <f t="shared" si="27"/>
        <v>109998</v>
      </c>
      <c r="Y26" s="81">
        <f t="shared" si="27"/>
        <v>109998</v>
      </c>
      <c r="Z26" s="82">
        <f t="shared" si="27"/>
        <v>109998</v>
      </c>
    </row>
    <row r="27" spans="1:26" s="1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</sheetData>
  <mergeCells count="4">
    <mergeCell ref="C1:F1"/>
    <mergeCell ref="G1:Z1"/>
    <mergeCell ref="A1:A2"/>
    <mergeCell ref="B1:B2"/>
  </mergeCells>
  <phoneticPr fontId="3" type="noConversion"/>
  <pageMargins left="0.511811024" right="0.511811024" top="0.78740157499999996" bottom="0.78740157499999996" header="0.31496062000000002" footer="0.31496062000000002"/>
  <pageSetup paperSize="9" scale="46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DAE26-B256-44E6-A205-6F02F5038161}">
  <dimension ref="A2:AK27"/>
  <sheetViews>
    <sheetView showGridLines="0" topLeftCell="O4" workbookViewId="0">
      <selection activeCell="T17" sqref="T17"/>
    </sheetView>
  </sheetViews>
  <sheetFormatPr defaultRowHeight="15"/>
  <cols>
    <col min="1" max="1" width="19.83203125" style="2" customWidth="1"/>
    <col min="2" max="16384" width="9.33203125" style="2"/>
  </cols>
  <sheetData>
    <row r="2" spans="1:37">
      <c r="A2" s="2" t="s">
        <v>134</v>
      </c>
    </row>
    <row r="3" spans="1:37">
      <c r="A3" s="2" t="s">
        <v>135</v>
      </c>
    </row>
    <row r="4" spans="1:37">
      <c r="A4" s="2" t="s">
        <v>136</v>
      </c>
    </row>
    <row r="8" spans="1:37">
      <c r="A8" s="3"/>
      <c r="B8" s="4">
        <v>2005</v>
      </c>
      <c r="C8" s="4">
        <v>2006</v>
      </c>
      <c r="D8" s="4">
        <v>2007</v>
      </c>
      <c r="E8" s="4">
        <v>2008</v>
      </c>
      <c r="F8" s="4">
        <v>2009</v>
      </c>
      <c r="G8" s="4">
        <v>2010</v>
      </c>
      <c r="H8" s="4">
        <v>2011</v>
      </c>
      <c r="I8" s="4">
        <v>2012</v>
      </c>
      <c r="J8" s="4">
        <v>2013</v>
      </c>
      <c r="K8" s="4">
        <v>2014</v>
      </c>
      <c r="L8" s="4">
        <v>2015</v>
      </c>
      <c r="M8" s="4">
        <v>2016</v>
      </c>
      <c r="N8" s="4">
        <v>2017</v>
      </c>
      <c r="O8" s="4">
        <v>2018</v>
      </c>
      <c r="P8" s="4">
        <v>2019</v>
      </c>
      <c r="Q8" s="4">
        <v>2020</v>
      </c>
      <c r="R8" s="4">
        <f>Q8+1</f>
        <v>2021</v>
      </c>
      <c r="S8" s="4">
        <f t="shared" ref="S8:AK8" si="0">R8+1</f>
        <v>2022</v>
      </c>
      <c r="T8" s="4">
        <f t="shared" si="0"/>
        <v>2023</v>
      </c>
      <c r="U8" s="4">
        <f t="shared" si="0"/>
        <v>2024</v>
      </c>
      <c r="V8" s="4">
        <f t="shared" si="0"/>
        <v>2025</v>
      </c>
      <c r="W8" s="4">
        <f t="shared" si="0"/>
        <v>2026</v>
      </c>
      <c r="X8" s="4">
        <f t="shared" si="0"/>
        <v>2027</v>
      </c>
      <c r="Y8" s="4">
        <f t="shared" si="0"/>
        <v>2028</v>
      </c>
      <c r="Z8" s="4">
        <f t="shared" si="0"/>
        <v>2029</v>
      </c>
      <c r="AA8" s="4">
        <f t="shared" si="0"/>
        <v>2030</v>
      </c>
      <c r="AB8" s="4">
        <f t="shared" si="0"/>
        <v>2031</v>
      </c>
      <c r="AC8" s="4">
        <f t="shared" si="0"/>
        <v>2032</v>
      </c>
      <c r="AD8" s="4">
        <f t="shared" si="0"/>
        <v>2033</v>
      </c>
      <c r="AE8" s="4">
        <f t="shared" si="0"/>
        <v>2034</v>
      </c>
      <c r="AF8" s="4">
        <f t="shared" si="0"/>
        <v>2035</v>
      </c>
      <c r="AG8" s="4">
        <f t="shared" si="0"/>
        <v>2036</v>
      </c>
      <c r="AH8" s="4">
        <f t="shared" si="0"/>
        <v>2037</v>
      </c>
      <c r="AI8" s="4">
        <f t="shared" si="0"/>
        <v>2038</v>
      </c>
      <c r="AJ8" s="4">
        <f t="shared" si="0"/>
        <v>2039</v>
      </c>
      <c r="AK8" s="4">
        <f t="shared" si="0"/>
        <v>2040</v>
      </c>
    </row>
    <row r="9" spans="1:37">
      <c r="A9" s="5" t="s">
        <v>137</v>
      </c>
      <c r="B9" s="6">
        <v>8.3688888888888897</v>
      </c>
      <c r="C9" s="6">
        <v>11.156666666666668</v>
      </c>
      <c r="D9" s="6">
        <v>11.578888888888891</v>
      </c>
      <c r="E9" s="6">
        <v>10.303333333333335</v>
      </c>
      <c r="F9" s="6">
        <v>5.6022222222222231</v>
      </c>
      <c r="G9" s="6">
        <v>13.677777777777777</v>
      </c>
      <c r="H9" s="6">
        <v>15.245000000000001</v>
      </c>
      <c r="I9" s="6">
        <v>6.71</v>
      </c>
      <c r="J9" s="6">
        <v>6.9255555555555555</v>
      </c>
      <c r="K9" s="6">
        <v>9.49</v>
      </c>
      <c r="L9" s="6">
        <v>11.626666666666667</v>
      </c>
      <c r="M9" s="6">
        <v>19.911111111111111</v>
      </c>
      <c r="N9" s="6">
        <v>19.684444444444445</v>
      </c>
      <c r="O9" s="6">
        <v>20.12777777777778</v>
      </c>
      <c r="P9" s="7">
        <v>19.23555555555556</v>
      </c>
      <c r="Q9" s="7">
        <v>30.273994293865922</v>
      </c>
      <c r="R9" s="7">
        <f>Q9*(1+$C$24)</f>
        <v>32.28418452184296</v>
      </c>
      <c r="S9" s="7">
        <f t="shared" ref="S9:AH10" si="1">R9*(1+$C$24)</f>
        <v>34.427851182213757</v>
      </c>
      <c r="T9" s="7">
        <f t="shared" si="1"/>
        <v>36.713857096892689</v>
      </c>
      <c r="U9" s="7">
        <f t="shared" si="1"/>
        <v>39.151653578292986</v>
      </c>
      <c r="V9" s="7">
        <f t="shared" si="1"/>
        <v>41.751319505037685</v>
      </c>
      <c r="W9" s="7">
        <f t="shared" si="1"/>
        <v>44.523602992293917</v>
      </c>
      <c r="X9" s="7">
        <f t="shared" si="1"/>
        <v>47.479965829013253</v>
      </c>
      <c r="Y9" s="7">
        <f t="shared" si="1"/>
        <v>50.632630865800444</v>
      </c>
      <c r="Z9" s="7">
        <f t="shared" si="1"/>
        <v>53.994632549331953</v>
      </c>
      <c r="AA9" s="7">
        <f t="shared" si="1"/>
        <v>57.57987081225486</v>
      </c>
      <c r="AB9" s="7">
        <f t="shared" si="1"/>
        <v>61.403168541369759</v>
      </c>
      <c r="AC9" s="7">
        <f t="shared" si="1"/>
        <v>65.480332861695274</v>
      </c>
      <c r="AD9" s="7">
        <f t="shared" si="1"/>
        <v>69.828220489788464</v>
      </c>
      <c r="AE9" s="7">
        <f t="shared" si="1"/>
        <v>74.464807426519172</v>
      </c>
      <c r="AF9" s="7">
        <f t="shared" si="1"/>
        <v>79.409263277437745</v>
      </c>
      <c r="AG9" s="7">
        <f t="shared" si="1"/>
        <v>84.682030508007799</v>
      </c>
      <c r="AH9" s="7">
        <f t="shared" si="1"/>
        <v>90.304908961378644</v>
      </c>
      <c r="AI9" s="7">
        <f t="shared" ref="AI9:AK10" si="2">AH9*(1+$C$24)</f>
        <v>96.301145988129377</v>
      </c>
      <c r="AJ9" s="7">
        <f t="shared" si="2"/>
        <v>102.69553256061913</v>
      </c>
      <c r="AK9" s="7">
        <f t="shared" si="2"/>
        <v>109.51450576932064</v>
      </c>
    </row>
    <row r="10" spans="1:37">
      <c r="A10" s="5" t="s">
        <v>138</v>
      </c>
      <c r="B10" s="8">
        <v>8.3759259259259267</v>
      </c>
      <c r="C10" s="8">
        <v>11.135384615384616</v>
      </c>
      <c r="D10" s="8">
        <v>11.501333333333333</v>
      </c>
      <c r="E10" s="8">
        <v>10.166153846153845</v>
      </c>
      <c r="F10" s="8">
        <v>5.5282758620689645</v>
      </c>
      <c r="G10" s="8">
        <v>13.846666666666668</v>
      </c>
      <c r="H10" s="8">
        <v>15.385</v>
      </c>
      <c r="I10" s="8">
        <v>6.6466666666666656</v>
      </c>
      <c r="J10" s="8">
        <v>7.2620833333333339</v>
      </c>
      <c r="K10" s="8">
        <v>9.8972413793103442</v>
      </c>
      <c r="L10" s="8">
        <v>12.105999999999998</v>
      </c>
      <c r="M10" s="8">
        <v>19.680689655172419</v>
      </c>
      <c r="N10" s="8">
        <v>19.467777777777776</v>
      </c>
      <c r="O10" s="8">
        <v>21.09035714285714</v>
      </c>
      <c r="P10" s="9">
        <v>20.058275862068964</v>
      </c>
      <c r="Q10" s="9">
        <v>28.52</v>
      </c>
      <c r="R10" s="7">
        <f>Q10*(1+$C$24)</f>
        <v>30.413725180278618</v>
      </c>
      <c r="S10" s="7">
        <f t="shared" si="1"/>
        <v>32.433193525298513</v>
      </c>
      <c r="T10" s="7">
        <f t="shared" si="1"/>
        <v>34.586754368766506</v>
      </c>
      <c r="U10" s="7">
        <f t="shared" si="1"/>
        <v>36.883311439322071</v>
      </c>
      <c r="V10" s="7">
        <f t="shared" si="1"/>
        <v>39.332359672306033</v>
      </c>
      <c r="W10" s="7">
        <f t="shared" si="1"/>
        <v>41.944024465827113</v>
      </c>
      <c r="X10" s="7">
        <f t="shared" si="1"/>
        <v>44.729103543427364</v>
      </c>
      <c r="Y10" s="7">
        <f t="shared" si="1"/>
        <v>47.699111596424487</v>
      </c>
      <c r="Z10" s="7">
        <f t="shared" si="1"/>
        <v>50.866327890501232</v>
      </c>
      <c r="AA10" s="7">
        <f t="shared" si="1"/>
        <v>54.243847033367665</v>
      </c>
      <c r="AB10" s="7">
        <f t="shared" si="1"/>
        <v>57.845633113391152</v>
      </c>
      <c r="AC10" s="7">
        <f t="shared" si="1"/>
        <v>61.686577433026052</v>
      </c>
      <c r="AD10" s="7">
        <f t="shared" si="1"/>
        <v>65.782560075737422</v>
      </c>
      <c r="AE10" s="7">
        <f t="shared" si="1"/>
        <v>70.150515560962347</v>
      </c>
      <c r="AF10" s="7">
        <f t="shared" si="1"/>
        <v>74.808502858554263</v>
      </c>
      <c r="AG10" s="7">
        <f t="shared" si="1"/>
        <v>79.775780052179414</v>
      </c>
      <c r="AH10" s="7">
        <f t="shared" si="1"/>
        <v>85.072883960355455</v>
      </c>
      <c r="AI10" s="7">
        <f t="shared" si="2"/>
        <v>90.721715044319197</v>
      </c>
      <c r="AJ10" s="7">
        <f t="shared" si="2"/>
        <v>96.745627953768306</v>
      </c>
      <c r="AK10" s="7">
        <f t="shared" si="2"/>
        <v>103.16952808483134</v>
      </c>
    </row>
    <row r="11" spans="1:37">
      <c r="A11" s="5" t="s">
        <v>132</v>
      </c>
      <c r="B11" s="8">
        <f>AVERAGE(B9:B10)</f>
        <v>8.3724074074074082</v>
      </c>
      <c r="C11" s="8">
        <f t="shared" ref="C11:AK11" si="3">AVERAGE(C9:C10)</f>
        <v>11.146025641025641</v>
      </c>
      <c r="D11" s="8">
        <f t="shared" si="3"/>
        <v>11.540111111111113</v>
      </c>
      <c r="E11" s="8">
        <f t="shared" si="3"/>
        <v>10.234743589743591</v>
      </c>
      <c r="F11" s="8">
        <f t="shared" si="3"/>
        <v>5.5652490421455934</v>
      </c>
      <c r="G11" s="8">
        <f t="shared" si="3"/>
        <v>13.762222222222222</v>
      </c>
      <c r="H11" s="8">
        <f t="shared" si="3"/>
        <v>15.315000000000001</v>
      </c>
      <c r="I11" s="8">
        <f t="shared" si="3"/>
        <v>6.6783333333333328</v>
      </c>
      <c r="J11" s="8">
        <f t="shared" si="3"/>
        <v>7.0938194444444447</v>
      </c>
      <c r="K11" s="8">
        <f t="shared" si="3"/>
        <v>9.6936206896551731</v>
      </c>
      <c r="L11" s="8">
        <f t="shared" si="3"/>
        <v>11.866333333333333</v>
      </c>
      <c r="M11" s="8">
        <f t="shared" si="3"/>
        <v>19.795900383141763</v>
      </c>
      <c r="N11" s="8">
        <f t="shared" si="3"/>
        <v>19.576111111111111</v>
      </c>
      <c r="O11" s="8">
        <f t="shared" si="3"/>
        <v>20.609067460317462</v>
      </c>
      <c r="P11" s="8">
        <f t="shared" si="3"/>
        <v>19.646915708812262</v>
      </c>
      <c r="Q11" s="8">
        <f t="shared" si="3"/>
        <v>29.396997146932961</v>
      </c>
      <c r="R11" s="8">
        <f t="shared" si="3"/>
        <v>31.348954851060789</v>
      </c>
      <c r="S11" s="8">
        <f t="shared" si="3"/>
        <v>33.430522353756132</v>
      </c>
      <c r="T11" s="8">
        <f t="shared" si="3"/>
        <v>35.650305732829594</v>
      </c>
      <c r="U11" s="8">
        <f t="shared" si="3"/>
        <v>38.017482508807532</v>
      </c>
      <c r="V11" s="8">
        <f t="shared" si="3"/>
        <v>40.541839588671863</v>
      </c>
      <c r="W11" s="8">
        <f t="shared" si="3"/>
        <v>43.233813729060515</v>
      </c>
      <c r="X11" s="8">
        <f t="shared" si="3"/>
        <v>46.104534686220305</v>
      </c>
      <c r="Y11" s="8">
        <f t="shared" si="3"/>
        <v>49.165871231112462</v>
      </c>
      <c r="Z11" s="8">
        <f t="shared" si="3"/>
        <v>52.430480219916589</v>
      </c>
      <c r="AA11" s="8">
        <f t="shared" si="3"/>
        <v>55.911858922811263</v>
      </c>
      <c r="AB11" s="8">
        <f t="shared" si="3"/>
        <v>59.624400827380455</v>
      </c>
      <c r="AC11" s="8">
        <f t="shared" si="3"/>
        <v>63.583455147360667</v>
      </c>
      <c r="AD11" s="8">
        <f t="shared" si="3"/>
        <v>67.805390282762943</v>
      </c>
      <c r="AE11" s="8">
        <f t="shared" si="3"/>
        <v>72.307661493740767</v>
      </c>
      <c r="AF11" s="8">
        <f t="shared" si="3"/>
        <v>77.108883067996004</v>
      </c>
      <c r="AG11" s="8">
        <f t="shared" si="3"/>
        <v>82.228905280093613</v>
      </c>
      <c r="AH11" s="8">
        <f t="shared" si="3"/>
        <v>87.688896460867056</v>
      </c>
      <c r="AI11" s="8">
        <f t="shared" si="3"/>
        <v>93.511430516224294</v>
      </c>
      <c r="AJ11" s="8">
        <f t="shared" si="3"/>
        <v>99.720580257193717</v>
      </c>
      <c r="AK11" s="8">
        <f t="shared" si="3"/>
        <v>106.34201692707599</v>
      </c>
    </row>
    <row r="13" spans="1:37">
      <c r="A13" s="10" t="s">
        <v>139</v>
      </c>
      <c r="B13" s="11">
        <v>2.4090833333333337</v>
      </c>
      <c r="C13" s="11">
        <v>2.1664166666666671</v>
      </c>
      <c r="D13" s="11">
        <v>1.93215</v>
      </c>
      <c r="E13" s="11">
        <v>1.8321000000000003</v>
      </c>
      <c r="F13" s="11">
        <v>1.9934000000000003</v>
      </c>
      <c r="G13" s="11">
        <v>1.7591333333333337</v>
      </c>
      <c r="H13" s="11">
        <v>1.674075</v>
      </c>
      <c r="I13" s="11">
        <v>1.9632583333333331</v>
      </c>
      <c r="J13" s="11">
        <v>2.1824083333333331</v>
      </c>
      <c r="K13" s="11">
        <v>2.3632500000000003</v>
      </c>
      <c r="L13" s="11">
        <v>3.3360084291187726</v>
      </c>
      <c r="M13" s="11">
        <v>3.4835670498084275</v>
      </c>
      <c r="N13" s="11">
        <v>3.1926511538461533</v>
      </c>
      <c r="O13" s="11">
        <v>3.6546831417624537</v>
      </c>
      <c r="P13" s="11">
        <v>3.9457049808429119</v>
      </c>
      <c r="Q13" s="11">
        <v>5.0758045918367358</v>
      </c>
    </row>
    <row r="14" spans="1:37">
      <c r="B14" s="12">
        <f t="shared" ref="B14:Q15" si="4">IFERROR(B9/B$13,0)</f>
        <v>3.473889330888881</v>
      </c>
      <c r="C14" s="12">
        <f t="shared" si="4"/>
        <v>5.1498249798053619</v>
      </c>
      <c r="D14" s="12">
        <f t="shared" si="4"/>
        <v>5.9927484351053959</v>
      </c>
      <c r="E14" s="12">
        <f t="shared" si="4"/>
        <v>5.6237832723832391</v>
      </c>
      <c r="F14" s="12">
        <f t="shared" si="4"/>
        <v>2.8103853828745975</v>
      </c>
      <c r="G14" s="12">
        <f t="shared" si="4"/>
        <v>7.7752933894215568</v>
      </c>
      <c r="H14" s="12">
        <f t="shared" si="4"/>
        <v>9.1065215118796949</v>
      </c>
      <c r="I14" s="12">
        <f t="shared" si="4"/>
        <v>3.4177876064875146</v>
      </c>
      <c r="J14" s="12">
        <f t="shared" si="4"/>
        <v>3.1733546146140799</v>
      </c>
      <c r="K14" s="12">
        <f t="shared" si="4"/>
        <v>4.0156564053739547</v>
      </c>
      <c r="L14" s="12">
        <f t="shared" si="4"/>
        <v>3.4852030244233894</v>
      </c>
      <c r="M14" s="12">
        <f t="shared" si="4"/>
        <v>5.7157249527337468</v>
      </c>
      <c r="N14" s="12">
        <f t="shared" si="4"/>
        <v>6.165548159162582</v>
      </c>
      <c r="O14" s="12">
        <f t="shared" si="4"/>
        <v>5.5073933900795717</v>
      </c>
      <c r="P14" s="12">
        <f t="shared" si="4"/>
        <v>4.8750617821016897</v>
      </c>
      <c r="Q14" s="12">
        <f t="shared" si="4"/>
        <v>5.9643734793405319</v>
      </c>
    </row>
    <row r="15" spans="1:37">
      <c r="B15" s="12">
        <f t="shared" si="4"/>
        <v>3.476810374316341</v>
      </c>
      <c r="C15" s="12">
        <f t="shared" si="4"/>
        <v>5.1400013611037956</v>
      </c>
      <c r="D15" s="12">
        <f t="shared" si="4"/>
        <v>5.9526089244278824</v>
      </c>
      <c r="E15" s="12">
        <f t="shared" si="4"/>
        <v>5.5489077267364468</v>
      </c>
      <c r="F15" s="12">
        <f t="shared" si="4"/>
        <v>2.7732897873326796</v>
      </c>
      <c r="G15" s="12">
        <f t="shared" si="4"/>
        <v>7.8713002614924008</v>
      </c>
      <c r="H15" s="12">
        <f t="shared" si="4"/>
        <v>9.1901497842091899</v>
      </c>
      <c r="I15" s="12">
        <f t="shared" si="4"/>
        <v>3.3855283096552924</v>
      </c>
      <c r="J15" s="12">
        <f t="shared" si="4"/>
        <v>3.3275548037527356</v>
      </c>
      <c r="K15" s="12">
        <f t="shared" si="4"/>
        <v>4.1879790031991293</v>
      </c>
      <c r="L15" s="12">
        <f t="shared" si="4"/>
        <v>3.6288877133316695</v>
      </c>
      <c r="M15" s="12">
        <f t="shared" si="4"/>
        <v>5.6495796905228861</v>
      </c>
      <c r="N15" s="12">
        <f t="shared" si="4"/>
        <v>6.0976839747509368</v>
      </c>
      <c r="O15" s="12">
        <f t="shared" si="4"/>
        <v>5.7707758305652774</v>
      </c>
      <c r="P15" s="12">
        <f t="shared" si="4"/>
        <v>5.0835721270230296</v>
      </c>
      <c r="Q15" s="12">
        <f t="shared" si="4"/>
        <v>5.6188136253054068</v>
      </c>
    </row>
    <row r="20" spans="2:17">
      <c r="B20" s="13" t="s">
        <v>140</v>
      </c>
    </row>
    <row r="21" spans="2:17">
      <c r="B21" s="2" t="s">
        <v>141</v>
      </c>
      <c r="C21" s="14">
        <f>Q9</f>
        <v>30.273994293865922</v>
      </c>
    </row>
    <row r="22" spans="2:17">
      <c r="B22" s="2" t="s">
        <v>142</v>
      </c>
      <c r="C22" s="14">
        <f>B9</f>
        <v>8.3688888888888897</v>
      </c>
    </row>
    <row r="23" spans="2:17">
      <c r="B23" s="2" t="s">
        <v>143</v>
      </c>
      <c r="C23" s="2">
        <v>20</v>
      </c>
    </row>
    <row r="24" spans="2:17">
      <c r="B24" s="15" t="s">
        <v>140</v>
      </c>
      <c r="C24" s="16">
        <f>((C21/C22)^(1/C23))-1</f>
        <v>6.6399901131788841E-2</v>
      </c>
    </row>
    <row r="26" spans="2:17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2:17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8F048-10EF-418B-A7FD-424F65379D24}">
  <dimension ref="A1:E25"/>
  <sheetViews>
    <sheetView showGridLines="0" workbookViewId="0">
      <selection activeCell="A3" sqref="A3"/>
    </sheetView>
  </sheetViews>
  <sheetFormatPr defaultRowHeight="12.75"/>
  <cols>
    <col min="1" max="1" width="28.6640625" style="1" bestFit="1" customWidth="1"/>
    <col min="2" max="2" width="20.6640625" style="1" bestFit="1" customWidth="1"/>
    <col min="3" max="3" width="21.83203125" style="1" bestFit="1" customWidth="1"/>
    <col min="4" max="4" width="17.5" style="1" bestFit="1" customWidth="1"/>
    <col min="5" max="5" width="14.5" style="1" bestFit="1" customWidth="1"/>
    <col min="6" max="16384" width="9.33203125" style="1"/>
  </cols>
  <sheetData>
    <row r="1" spans="1:5">
      <c r="A1" s="310" t="s">
        <v>216</v>
      </c>
      <c r="B1" s="310"/>
      <c r="C1" s="310"/>
      <c r="D1" s="310"/>
    </row>
    <row r="2" spans="1:5">
      <c r="A2" s="217" t="s">
        <v>244</v>
      </c>
      <c r="B2" s="218" t="s">
        <v>217</v>
      </c>
      <c r="C2" s="218" t="s">
        <v>218</v>
      </c>
      <c r="D2" s="218" t="s">
        <v>219</v>
      </c>
    </row>
    <row r="3" spans="1:5">
      <c r="A3" s="18" t="s">
        <v>226</v>
      </c>
      <c r="B3" s="36">
        <v>100000</v>
      </c>
      <c r="C3" s="37">
        <v>1</v>
      </c>
      <c r="D3" s="39">
        <f>C3*B3</f>
        <v>100000</v>
      </c>
    </row>
    <row r="4" spans="1:5">
      <c r="A4" s="18" t="s">
        <v>236</v>
      </c>
      <c r="B4" s="36">
        <v>28898.950000000008</v>
      </c>
      <c r="C4" s="37">
        <v>2</v>
      </c>
      <c r="D4" s="39">
        <f t="shared" ref="D4:D10" si="0">C4*B4</f>
        <v>57797.900000000016</v>
      </c>
    </row>
    <row r="5" spans="1:5">
      <c r="A5" s="18" t="s">
        <v>227</v>
      </c>
      <c r="B5" s="36">
        <v>42000</v>
      </c>
      <c r="C5" s="37">
        <v>1</v>
      </c>
      <c r="D5" s="39">
        <f t="shared" si="0"/>
        <v>42000</v>
      </c>
    </row>
    <row r="6" spans="1:5">
      <c r="A6" s="18" t="s">
        <v>228</v>
      </c>
      <c r="B6" s="36">
        <v>25000</v>
      </c>
      <c r="C6" s="37">
        <v>3</v>
      </c>
      <c r="D6" s="39">
        <f t="shared" si="0"/>
        <v>75000</v>
      </c>
    </row>
    <row r="7" spans="1:5">
      <c r="A7" s="18" t="s">
        <v>220</v>
      </c>
      <c r="B7" s="36">
        <v>8200</v>
      </c>
      <c r="C7" s="37">
        <v>1</v>
      </c>
      <c r="D7" s="39">
        <f t="shared" si="0"/>
        <v>8200</v>
      </c>
    </row>
    <row r="8" spans="1:5">
      <c r="A8" s="18" t="s">
        <v>229</v>
      </c>
      <c r="B8" s="36">
        <v>100000</v>
      </c>
      <c r="C8" s="37">
        <v>1</v>
      </c>
      <c r="D8" s="39">
        <f t="shared" si="0"/>
        <v>100000</v>
      </c>
    </row>
    <row r="9" spans="1:5">
      <c r="A9" s="18" t="s">
        <v>230</v>
      </c>
      <c r="B9" s="36">
        <v>60000</v>
      </c>
      <c r="C9" s="37">
        <v>2</v>
      </c>
      <c r="D9" s="39">
        <f>C9*B9</f>
        <v>120000</v>
      </c>
    </row>
    <row r="10" spans="1:5">
      <c r="A10" s="18" t="s">
        <v>221</v>
      </c>
      <c r="B10" s="36">
        <v>2500</v>
      </c>
      <c r="C10" s="37">
        <v>2</v>
      </c>
      <c r="D10" s="39">
        <f t="shared" si="0"/>
        <v>5000</v>
      </c>
    </row>
    <row r="11" spans="1:5">
      <c r="A11" s="311" t="s">
        <v>222</v>
      </c>
      <c r="B11" s="311"/>
      <c r="C11" s="312"/>
      <c r="D11" s="219">
        <f>SUM(D3:D10)</f>
        <v>507997.9</v>
      </c>
      <c r="E11" s="152"/>
    </row>
    <row r="12" spans="1:5">
      <c r="A12" s="310" t="s">
        <v>223</v>
      </c>
      <c r="B12" s="310"/>
      <c r="C12" s="310"/>
      <c r="D12" s="310"/>
    </row>
    <row r="13" spans="1:5">
      <c r="A13" s="217" t="s">
        <v>244</v>
      </c>
      <c r="B13" s="218" t="s">
        <v>217</v>
      </c>
      <c r="C13" s="218" t="s">
        <v>218</v>
      </c>
      <c r="D13" s="218" t="s">
        <v>219</v>
      </c>
    </row>
    <row r="14" spans="1:5">
      <c r="A14" s="18" t="s">
        <v>226</v>
      </c>
      <c r="B14" s="36">
        <v>120000</v>
      </c>
      <c r="C14" s="37">
        <v>1</v>
      </c>
      <c r="D14" s="38">
        <f>C14*B14</f>
        <v>120000</v>
      </c>
    </row>
    <row r="15" spans="1:5">
      <c r="A15" s="18" t="s">
        <v>236</v>
      </c>
      <c r="B15" s="36">
        <v>100000</v>
      </c>
      <c r="C15" s="37">
        <v>2</v>
      </c>
      <c r="D15" s="38">
        <f t="shared" ref="D15:D22" si="1">C15*B15</f>
        <v>200000</v>
      </c>
    </row>
    <row r="16" spans="1:5">
      <c r="A16" s="18" t="s">
        <v>227</v>
      </c>
      <c r="B16" s="36">
        <v>141900</v>
      </c>
      <c r="C16" s="37">
        <v>1</v>
      </c>
      <c r="D16" s="38">
        <f t="shared" si="1"/>
        <v>141900</v>
      </c>
    </row>
    <row r="17" spans="1:5">
      <c r="A17" s="18" t="s">
        <v>228</v>
      </c>
      <c r="B17" s="36">
        <v>11250</v>
      </c>
      <c r="C17" s="37">
        <v>3</v>
      </c>
      <c r="D17" s="38">
        <f t="shared" si="1"/>
        <v>33750</v>
      </c>
    </row>
    <row r="18" spans="1:5">
      <c r="A18" s="18" t="s">
        <v>220</v>
      </c>
      <c r="B18" s="36">
        <v>12000</v>
      </c>
      <c r="C18" s="37">
        <v>1</v>
      </c>
      <c r="D18" s="38">
        <f t="shared" si="1"/>
        <v>12000</v>
      </c>
    </row>
    <row r="19" spans="1:5">
      <c r="A19" s="18" t="s">
        <v>229</v>
      </c>
      <c r="B19" s="36">
        <v>25000</v>
      </c>
      <c r="C19" s="37">
        <v>1</v>
      </c>
      <c r="D19" s="38">
        <f t="shared" si="1"/>
        <v>25000</v>
      </c>
    </row>
    <row r="20" spans="1:5">
      <c r="A20" s="18" t="s">
        <v>230</v>
      </c>
      <c r="B20" s="36">
        <v>15000</v>
      </c>
      <c r="C20" s="37">
        <v>2</v>
      </c>
      <c r="D20" s="38">
        <f t="shared" si="1"/>
        <v>30000</v>
      </c>
    </row>
    <row r="21" spans="1:5">
      <c r="A21" s="18" t="s">
        <v>221</v>
      </c>
      <c r="B21" s="36">
        <v>15860</v>
      </c>
      <c r="C21" s="37">
        <v>2</v>
      </c>
      <c r="D21" s="38">
        <f t="shared" si="1"/>
        <v>31720</v>
      </c>
    </row>
    <row r="22" spans="1:5">
      <c r="A22" s="18" t="s">
        <v>224</v>
      </c>
      <c r="B22" s="36">
        <v>1700</v>
      </c>
      <c r="C22" s="37">
        <v>8</v>
      </c>
      <c r="D22" s="38">
        <f t="shared" si="1"/>
        <v>13600</v>
      </c>
    </row>
    <row r="23" spans="1:5">
      <c r="A23" s="309" t="s">
        <v>225</v>
      </c>
      <c r="B23" s="309"/>
      <c r="C23" s="309"/>
      <c r="D23" s="219">
        <f>SUM(D14:D22)</f>
        <v>607970</v>
      </c>
    </row>
    <row r="24" spans="1:5">
      <c r="A24" s="309" t="s">
        <v>243</v>
      </c>
      <c r="B24" s="309"/>
      <c r="C24" s="309"/>
      <c r="D24" s="219">
        <f>D23+D11</f>
        <v>1115967.8999999999</v>
      </c>
      <c r="E24" s="152"/>
    </row>
    <row r="25" spans="1:5">
      <c r="A25" s="309" t="s">
        <v>245</v>
      </c>
      <c r="B25" s="309"/>
      <c r="C25" s="309"/>
      <c r="D25" s="219">
        <f>($D$24-($D$24*20%))/20</f>
        <v>44638.716</v>
      </c>
      <c r="E25" s="152"/>
    </row>
  </sheetData>
  <mergeCells count="6">
    <mergeCell ref="A25:C25"/>
    <mergeCell ref="A1:D1"/>
    <mergeCell ref="A12:D12"/>
    <mergeCell ref="A11:C11"/>
    <mergeCell ref="A23:C23"/>
    <mergeCell ref="A24:C2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65182-E901-443D-B6A5-3FF400314F7D}">
  <dimension ref="A1:E34"/>
  <sheetViews>
    <sheetView showGridLines="0" workbookViewId="0">
      <selection activeCell="J25" sqref="J25"/>
    </sheetView>
  </sheetViews>
  <sheetFormatPr defaultRowHeight="12.75"/>
  <cols>
    <col min="1" max="1" width="18.33203125" bestFit="1" customWidth="1"/>
    <col min="2" max="2" width="14" bestFit="1" customWidth="1"/>
    <col min="3" max="3" width="8.33203125" bestFit="1" customWidth="1"/>
    <col min="4" max="4" width="10.6640625" bestFit="1" customWidth="1"/>
    <col min="5" max="5" width="9.5" bestFit="1" customWidth="1"/>
  </cols>
  <sheetData>
    <row r="1" spans="1:5" ht="12.75" customHeight="1">
      <c r="A1" s="319" t="s">
        <v>261</v>
      </c>
      <c r="B1" s="323" t="s">
        <v>262</v>
      </c>
      <c r="C1" s="315" t="s">
        <v>263</v>
      </c>
      <c r="D1" s="317" t="s">
        <v>264</v>
      </c>
      <c r="E1" s="313" t="s">
        <v>265</v>
      </c>
    </row>
    <row r="2" spans="1:5">
      <c r="A2" s="321"/>
      <c r="B2" s="324"/>
      <c r="C2" s="316"/>
      <c r="D2" s="318"/>
      <c r="E2" s="314"/>
    </row>
    <row r="3" spans="1:5">
      <c r="A3" s="166" t="s">
        <v>266</v>
      </c>
      <c r="B3" s="167" t="s">
        <v>267</v>
      </c>
      <c r="C3" s="168">
        <v>109.76790000000001</v>
      </c>
      <c r="D3" s="169">
        <v>103240.32607003889</v>
      </c>
      <c r="E3" s="170">
        <f>C3/$C$18</f>
        <v>0.11545445930212929</v>
      </c>
    </row>
    <row r="4" spans="1:5">
      <c r="A4" s="171" t="s">
        <v>266</v>
      </c>
      <c r="B4" s="172" t="s">
        <v>268</v>
      </c>
      <c r="C4" s="168">
        <v>28.860900000000001</v>
      </c>
      <c r="D4" s="169">
        <v>13737.788400000001</v>
      </c>
      <c r="E4" s="170">
        <f t="shared" ref="E4:E17" si="0">C4/$C$18</f>
        <v>3.035604766487127E-2</v>
      </c>
    </row>
    <row r="5" spans="1:5">
      <c r="A5" s="173" t="s">
        <v>306</v>
      </c>
      <c r="B5" s="174" t="s">
        <v>270</v>
      </c>
      <c r="C5" s="168">
        <v>94.369000000000014</v>
      </c>
      <c r="D5" s="169">
        <v>72569.760999999984</v>
      </c>
      <c r="E5" s="170">
        <f t="shared" si="0"/>
        <v>9.9257814624153687E-2</v>
      </c>
    </row>
    <row r="6" spans="1:5">
      <c r="A6" s="173" t="s">
        <v>269</v>
      </c>
      <c r="B6" s="174" t="s">
        <v>271</v>
      </c>
      <c r="C6" s="168">
        <v>27.050899999999999</v>
      </c>
      <c r="D6" s="169">
        <v>19843.217099999998</v>
      </c>
      <c r="E6" s="170">
        <f t="shared" si="0"/>
        <v>2.8452280066722319E-2</v>
      </c>
    </row>
    <row r="7" spans="1:5">
      <c r="A7" s="175" t="s">
        <v>307</v>
      </c>
      <c r="B7" s="174" t="s">
        <v>271</v>
      </c>
      <c r="C7" s="168">
        <v>56.801400000000001</v>
      </c>
      <c r="D7" s="169">
        <v>40556.199600000007</v>
      </c>
      <c r="E7" s="170">
        <f t="shared" si="0"/>
        <v>5.9744013729004258E-2</v>
      </c>
    </row>
    <row r="8" spans="1:5">
      <c r="A8" s="175" t="s">
        <v>272</v>
      </c>
      <c r="B8" s="174" t="s">
        <v>270</v>
      </c>
      <c r="C8" s="168">
        <v>134.66630000000001</v>
      </c>
      <c r="D8" s="169">
        <v>101326.77119999999</v>
      </c>
      <c r="E8" s="170">
        <f t="shared" si="0"/>
        <v>0.14164272845447834</v>
      </c>
    </row>
    <row r="9" spans="1:5">
      <c r="A9" s="175" t="s">
        <v>272</v>
      </c>
      <c r="B9" s="174" t="s">
        <v>273</v>
      </c>
      <c r="C9" s="168">
        <v>67.461100000000002</v>
      </c>
      <c r="D9" s="169">
        <v>50745.286300000007</v>
      </c>
      <c r="E9" s="170">
        <f t="shared" si="0"/>
        <v>7.0955942715738157E-2</v>
      </c>
    </row>
    <row r="10" spans="1:5">
      <c r="A10" s="175" t="s">
        <v>272</v>
      </c>
      <c r="B10" s="174" t="s">
        <v>271</v>
      </c>
      <c r="C10" s="168">
        <v>47.24</v>
      </c>
      <c r="D10" s="169">
        <v>44972.480000000003</v>
      </c>
      <c r="E10" s="170">
        <f t="shared" si="0"/>
        <v>4.9687282506384725E-2</v>
      </c>
    </row>
    <row r="11" spans="1:5">
      <c r="A11" s="175" t="s">
        <v>275</v>
      </c>
      <c r="B11" s="174" t="s">
        <v>270</v>
      </c>
      <c r="C11" s="168">
        <v>83.855999999999995</v>
      </c>
      <c r="D11" s="169">
        <v>63059.712</v>
      </c>
      <c r="E11" s="170">
        <f t="shared" si="0"/>
        <v>8.8200185475347095E-2</v>
      </c>
    </row>
    <row r="12" spans="1:5">
      <c r="A12" s="175" t="s">
        <v>275</v>
      </c>
      <c r="B12" s="174" t="s">
        <v>273</v>
      </c>
      <c r="C12" s="168">
        <v>42.982799999999997</v>
      </c>
      <c r="D12" s="169">
        <v>32323.065600000002</v>
      </c>
      <c r="E12" s="170">
        <f t="shared" si="0"/>
        <v>4.5209536971114163E-2</v>
      </c>
    </row>
    <row r="13" spans="1:5">
      <c r="A13" s="173" t="s">
        <v>298</v>
      </c>
      <c r="B13" s="176" t="s">
        <v>276</v>
      </c>
      <c r="C13" s="168">
        <v>67.348399999999998</v>
      </c>
      <c r="D13" s="169">
        <v>50645.996800000008</v>
      </c>
      <c r="E13" s="170">
        <f t="shared" si="0"/>
        <v>7.0837404258107542E-2</v>
      </c>
    </row>
    <row r="14" spans="1:5">
      <c r="A14" s="173" t="s">
        <v>298</v>
      </c>
      <c r="B14" s="174" t="s">
        <v>270</v>
      </c>
      <c r="C14" s="168">
        <v>47.1845</v>
      </c>
      <c r="D14" s="169">
        <v>35482.743999999999</v>
      </c>
      <c r="E14" s="170">
        <f t="shared" si="0"/>
        <v>4.9628907312076836E-2</v>
      </c>
    </row>
    <row r="15" spans="1:5">
      <c r="A15" s="175" t="s">
        <v>277</v>
      </c>
      <c r="B15" s="174" t="s">
        <v>270</v>
      </c>
      <c r="C15" s="168">
        <v>43.497599999999998</v>
      </c>
      <c r="D15" s="169">
        <v>32719.813699999999</v>
      </c>
      <c r="E15" s="170">
        <f t="shared" si="0"/>
        <v>4.5751006341018627E-2</v>
      </c>
    </row>
    <row r="16" spans="1:5">
      <c r="A16" s="175" t="s">
        <v>280</v>
      </c>
      <c r="B16" s="174" t="s">
        <v>270</v>
      </c>
      <c r="C16" s="168">
        <v>65.062699999999992</v>
      </c>
      <c r="D16" s="169">
        <v>49323.324600000007</v>
      </c>
      <c r="E16" s="170">
        <f t="shared" si="0"/>
        <v>6.8433292877395357E-2</v>
      </c>
    </row>
    <row r="17" spans="1:5">
      <c r="A17" s="175" t="s">
        <v>278</v>
      </c>
      <c r="B17" s="174" t="s">
        <v>279</v>
      </c>
      <c r="C17" s="168">
        <v>34.596800000000002</v>
      </c>
      <c r="D17" s="169">
        <v>26400.292200000004</v>
      </c>
      <c r="E17" s="170">
        <f t="shared" si="0"/>
        <v>3.6389097701458317E-2</v>
      </c>
    </row>
    <row r="18" spans="1:5" ht="15">
      <c r="A18" s="211" t="s">
        <v>219</v>
      </c>
      <c r="B18" s="212"/>
      <c r="C18" s="213">
        <f>SUM(C3:C17)</f>
        <v>950.74630000000002</v>
      </c>
      <c r="D18" s="214">
        <f>SUM(D3:D17)</f>
        <v>736946.77857003885</v>
      </c>
      <c r="E18" s="215">
        <v>1</v>
      </c>
    </row>
    <row r="19" spans="1:5">
      <c r="A19" s="177"/>
      <c r="B19" s="177"/>
      <c r="C19" s="177"/>
      <c r="D19" s="177"/>
      <c r="E19" s="177"/>
    </row>
    <row r="20" spans="1:5" ht="12.75" customHeight="1">
      <c r="A20" s="319" t="s">
        <v>261</v>
      </c>
      <c r="B20" s="320"/>
      <c r="C20" s="315" t="s">
        <v>263</v>
      </c>
      <c r="D20" s="317" t="s">
        <v>264</v>
      </c>
      <c r="E20" s="313" t="s">
        <v>265</v>
      </c>
    </row>
    <row r="21" spans="1:5">
      <c r="A21" s="321"/>
      <c r="B21" s="322"/>
      <c r="C21" s="316"/>
      <c r="D21" s="318"/>
      <c r="E21" s="314"/>
    </row>
    <row r="22" spans="1:5">
      <c r="A22" s="166" t="s">
        <v>266</v>
      </c>
      <c r="B22" s="178"/>
      <c r="C22" s="168">
        <v>138.62880000000001</v>
      </c>
      <c r="D22" s="168">
        <v>116978.11447003891</v>
      </c>
      <c r="E22" s="170">
        <f>C22/$C$31</f>
        <v>0.14581050696700057</v>
      </c>
    </row>
    <row r="23" spans="1:5">
      <c r="A23" s="173" t="s">
        <v>297</v>
      </c>
      <c r="B23" s="178"/>
      <c r="C23" s="168">
        <v>121.4199</v>
      </c>
      <c r="D23" s="168">
        <v>92412.978099999978</v>
      </c>
      <c r="E23" s="170">
        <f t="shared" ref="E23:E30" si="1">C23/$C$31</f>
        <v>0.12771009469087599</v>
      </c>
    </row>
    <row r="24" spans="1:5">
      <c r="A24" s="175" t="s">
        <v>272</v>
      </c>
      <c r="B24" s="178"/>
      <c r="C24" s="168">
        <v>249.3674</v>
      </c>
      <c r="D24" s="168">
        <v>197044.53749999998</v>
      </c>
      <c r="E24" s="170">
        <f t="shared" si="1"/>
        <v>0.26228595367660124</v>
      </c>
    </row>
    <row r="25" spans="1:5">
      <c r="A25" s="175" t="s">
        <v>274</v>
      </c>
      <c r="B25" s="178"/>
      <c r="C25" s="168">
        <v>56.801400000000001</v>
      </c>
      <c r="D25" s="168">
        <v>40556.199600000007</v>
      </c>
      <c r="E25" s="170">
        <f t="shared" si="1"/>
        <v>5.9744013729004258E-2</v>
      </c>
    </row>
    <row r="26" spans="1:5">
      <c r="A26" s="175" t="s">
        <v>275</v>
      </c>
      <c r="B26" s="178"/>
      <c r="C26" s="168">
        <v>126.83879999999999</v>
      </c>
      <c r="D26" s="168">
        <v>95382.777600000016</v>
      </c>
      <c r="E26" s="170">
        <f t="shared" si="1"/>
        <v>0.13340972244646127</v>
      </c>
    </row>
    <row r="27" spans="1:5">
      <c r="A27" s="173" t="s">
        <v>298</v>
      </c>
      <c r="B27" s="178"/>
      <c r="C27" s="168">
        <v>114.5329</v>
      </c>
      <c r="D27" s="168">
        <v>86128.740799999985</v>
      </c>
      <c r="E27" s="170">
        <f t="shared" si="1"/>
        <v>0.12046631157018439</v>
      </c>
    </row>
    <row r="28" spans="1:5">
      <c r="A28" s="175" t="s">
        <v>277</v>
      </c>
      <c r="B28" s="178"/>
      <c r="C28" s="168">
        <v>43.497599999999998</v>
      </c>
      <c r="D28" s="168">
        <v>32719.813699999999</v>
      </c>
      <c r="E28" s="170">
        <f t="shared" si="1"/>
        <v>4.5751006341018627E-2</v>
      </c>
    </row>
    <row r="29" spans="1:5">
      <c r="A29" s="175" t="s">
        <v>278</v>
      </c>
      <c r="B29" s="178"/>
      <c r="C29" s="168">
        <v>34.596800000000002</v>
      </c>
      <c r="D29" s="168">
        <v>26400.292200000004</v>
      </c>
      <c r="E29" s="170">
        <f t="shared" si="1"/>
        <v>3.6389097701458317E-2</v>
      </c>
    </row>
    <row r="30" spans="1:5">
      <c r="A30" s="175" t="s">
        <v>280</v>
      </c>
      <c r="B30" s="178"/>
      <c r="C30" s="168">
        <v>65.062699999999992</v>
      </c>
      <c r="D30" s="168">
        <v>49323.324600000007</v>
      </c>
      <c r="E30" s="170">
        <f t="shared" si="1"/>
        <v>6.8433292877395357E-2</v>
      </c>
    </row>
    <row r="31" spans="1:5" ht="15">
      <c r="A31" s="211" t="s">
        <v>219</v>
      </c>
      <c r="B31" s="216"/>
      <c r="C31" s="213">
        <f>SUM(C22:C30)</f>
        <v>950.74630000000002</v>
      </c>
      <c r="D31" s="214">
        <f>SUM(D22:D30)</f>
        <v>736946.77857003885</v>
      </c>
      <c r="E31" s="215">
        <v>0.99999999999999989</v>
      </c>
    </row>
    <row r="34" spans="5:5">
      <c r="E34" s="183"/>
    </row>
  </sheetData>
  <mergeCells count="9">
    <mergeCell ref="E1:E2"/>
    <mergeCell ref="C20:C21"/>
    <mergeCell ref="D20:D21"/>
    <mergeCell ref="E20:E21"/>
    <mergeCell ref="A20:B21"/>
    <mergeCell ref="A1:A2"/>
    <mergeCell ref="B1:B2"/>
    <mergeCell ref="C1:C2"/>
    <mergeCell ref="D1:D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Histórico preço 19-20</vt:lpstr>
      <vt:lpstr>Custo de Produção</vt:lpstr>
      <vt:lpstr>Fluxo de Caixa c financiamento</vt:lpstr>
      <vt:lpstr>Maq e Impl. - Investimento</vt:lpstr>
      <vt:lpstr>Plan1</vt:lpstr>
      <vt:lpstr>Benfeitorias - Investimentos</vt:lpstr>
      <vt:lpstr>Resumo Variedades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Santana</dc:creator>
  <cp:lastModifiedBy>Cesar Santana</cp:lastModifiedBy>
  <cp:lastPrinted>2020-12-09T12:53:27Z</cp:lastPrinted>
  <dcterms:created xsi:type="dcterms:W3CDTF">2020-12-06T11:28:50Z</dcterms:created>
  <dcterms:modified xsi:type="dcterms:W3CDTF">2020-12-11T08:49:50Z</dcterms:modified>
</cp:coreProperties>
</file>